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 firstSheet="1" activeTab="4"/>
  </bookViews>
  <sheets>
    <sheet name="国有资本经营预算收支总表" sheetId="5" r:id="rId1"/>
    <sheet name="国有资本经营收入预算草案" sheetId="6" r:id="rId2"/>
    <sheet name="东阳市2019年度国有资本预算收入分企业明细表" sheetId="1" r:id="rId3"/>
    <sheet name="国有资本经营支出预算表" sheetId="7" r:id="rId4"/>
    <sheet name="东阳市2019年度国有资本预算支出明细表" sheetId="2" r:id="rId5"/>
  </sheets>
  <definedNames>
    <definedName name="_xlnm.Print_Area" localSheetId="2">东阳市2019年度国有资本预算收入分企业明细表!$A$1:$D$45</definedName>
    <definedName name="_xlnm.Print_Area" localSheetId="4">东阳市2019年度国有资本预算支出明细表!$A$1:$D$15</definedName>
    <definedName name="_xlnm.Print_Area" localSheetId="1">国有资本经营收入预算草案!$A$1:$E$55</definedName>
    <definedName name="_xlnm.Print_Area" localSheetId="0">国有资本经营预算收支总表!$A$1:$H$15</definedName>
    <definedName name="_xlnm.Print_Area" localSheetId="3">国有资本经营支出预算表!$A$1:$N$40</definedName>
  </definedNames>
  <calcPr calcId="144525"/>
</workbook>
</file>

<file path=xl/sharedStrings.xml><?xml version="1.0" encoding="utf-8"?>
<sst xmlns="http://schemas.openxmlformats.org/spreadsheetml/2006/main" count="293" uniqueCount="252">
  <si>
    <t>东阳市2019年国有资本经营预算收支调整表</t>
  </si>
  <si>
    <t>单位：万元</t>
  </si>
  <si>
    <t>收          入</t>
  </si>
  <si>
    <t>支          出</t>
  </si>
  <si>
    <t>项        目</t>
  </si>
  <si>
    <t>2018年决算数</t>
  </si>
  <si>
    <t>2019年
预算数</t>
  </si>
  <si>
    <t>2019年调整后预算数</t>
  </si>
  <si>
    <t>一、利润收入</t>
  </si>
  <si>
    <t>一、解决历史遗留问题及改革成本支出</t>
  </si>
  <si>
    <t>二、股利、股息收入</t>
  </si>
  <si>
    <t>二、国有企业资本金注入</t>
  </si>
  <si>
    <t>三、产权转让收入</t>
  </si>
  <si>
    <t>三、国有企业政策性补贴</t>
  </si>
  <si>
    <t>四、清算收入</t>
  </si>
  <si>
    <t>四、金融国有资本经营预算支出</t>
  </si>
  <si>
    <t>五、其他国有资本经营预算收入</t>
  </si>
  <si>
    <t>五、其他国有资本经营预算支出</t>
  </si>
  <si>
    <t>本年收入合计</t>
  </si>
  <si>
    <t>本年支出合计</t>
  </si>
  <si>
    <t>六、国有资本经营预算转移支付收入</t>
  </si>
  <si>
    <t>六、国有资本经营预算转移支付支出</t>
  </si>
  <si>
    <t>七、上年结转</t>
  </si>
  <si>
    <t>七、调出资金</t>
  </si>
  <si>
    <t>八、结转下年</t>
  </si>
  <si>
    <t>收 入 总 计</t>
  </si>
  <si>
    <t>支 出 总 计</t>
  </si>
  <si>
    <t>注: 以上项目以2019年政府收支科目为准。</t>
  </si>
  <si>
    <t>东阳市2019年国有资本经营预算收入调整表</t>
  </si>
  <si>
    <t>科目编码</t>
  </si>
  <si>
    <t>科目名称</t>
  </si>
  <si>
    <t>1030601</t>
  </si>
  <si>
    <t>103060104</t>
  </si>
  <si>
    <t xml:space="preserve">    石油石化企业利润收入</t>
  </si>
  <si>
    <t>103060105</t>
  </si>
  <si>
    <t xml:space="preserve">    电力企业利润收入</t>
  </si>
  <si>
    <t>103060106</t>
  </si>
  <si>
    <t xml:space="preserve">    电信企业利润收入</t>
  </si>
  <si>
    <t>103060107</t>
  </si>
  <si>
    <t xml:space="preserve">    煤炭企业利润收入</t>
  </si>
  <si>
    <t>103060108</t>
  </si>
  <si>
    <t xml:space="preserve">    有色冶金采掘企业利润收入</t>
  </si>
  <si>
    <t>103060109</t>
  </si>
  <si>
    <t xml:space="preserve">    钢铁企业利润收入</t>
  </si>
  <si>
    <t>103060112</t>
  </si>
  <si>
    <t xml:space="preserve">    化工企业利润收入</t>
  </si>
  <si>
    <t>103060113</t>
  </si>
  <si>
    <t xml:space="preserve">    运输企业利润收入</t>
  </si>
  <si>
    <t>103060114</t>
  </si>
  <si>
    <t xml:space="preserve">    电子企业利润收入</t>
  </si>
  <si>
    <t>103060115</t>
  </si>
  <si>
    <t xml:space="preserve">    机械企业利润收入</t>
  </si>
  <si>
    <t>103060116</t>
  </si>
  <si>
    <t xml:space="preserve">    投资服务企业利润收入</t>
  </si>
  <si>
    <t>103060117</t>
  </si>
  <si>
    <t xml:space="preserve">    纺织轻工企业利润收入</t>
  </si>
  <si>
    <t>103060118</t>
  </si>
  <si>
    <t xml:space="preserve">    贸易企业利润收入</t>
  </si>
  <si>
    <t>103060119</t>
  </si>
  <si>
    <t xml:space="preserve">    建筑施工企业利润收入</t>
  </si>
  <si>
    <t>103060120</t>
  </si>
  <si>
    <t xml:space="preserve">    房地产企业利润收入</t>
  </si>
  <si>
    <t>103060121</t>
  </si>
  <si>
    <t xml:space="preserve">    建材企业利润收入</t>
  </si>
  <si>
    <t>103060122</t>
  </si>
  <si>
    <t xml:space="preserve">    境外企业利润收入</t>
  </si>
  <si>
    <t>103060123</t>
  </si>
  <si>
    <t xml:space="preserve">    对外合作企业利润收入</t>
  </si>
  <si>
    <t>103060124</t>
  </si>
  <si>
    <t xml:space="preserve">    医药企业利润收入</t>
  </si>
  <si>
    <t>103060125</t>
  </si>
  <si>
    <t xml:space="preserve">    农林牧渔企业利润收入</t>
  </si>
  <si>
    <t>103060126</t>
  </si>
  <si>
    <t xml:space="preserve">    邮政企业利润收入</t>
  </si>
  <si>
    <t>103060127</t>
  </si>
  <si>
    <t xml:space="preserve">    军工企业利润收入</t>
  </si>
  <si>
    <t>103060128</t>
  </si>
  <si>
    <t xml:space="preserve">    转制科研院所利润收入</t>
  </si>
  <si>
    <t>103060129</t>
  </si>
  <si>
    <t xml:space="preserve">    地质勘查企业利润收入</t>
  </si>
  <si>
    <t>103060130</t>
  </si>
  <si>
    <t xml:space="preserve">    卫生体育福利企业利润收入</t>
  </si>
  <si>
    <t>103060131</t>
  </si>
  <si>
    <t xml:space="preserve">    教育文化广播企业利润收入</t>
  </si>
  <si>
    <t>103060132</t>
  </si>
  <si>
    <t xml:space="preserve">    科学研究企业利润收入</t>
  </si>
  <si>
    <t>103060133</t>
  </si>
  <si>
    <t xml:space="preserve">    机关社团所属企业利润收入</t>
  </si>
  <si>
    <t>103060134</t>
  </si>
  <si>
    <t xml:space="preserve">    金融企业利润收入（国资预算）</t>
  </si>
  <si>
    <t>103060198</t>
  </si>
  <si>
    <t xml:space="preserve">    其他国有资本经营预算企业利润收入</t>
  </si>
  <si>
    <t>1030602</t>
  </si>
  <si>
    <t>103060202</t>
  </si>
  <si>
    <t xml:space="preserve">    国有控股公司股利、股息收入</t>
  </si>
  <si>
    <t>103060203</t>
  </si>
  <si>
    <t xml:space="preserve">    国有参股公司股利、股息收入</t>
  </si>
  <si>
    <t>103060204</t>
  </si>
  <si>
    <t xml:space="preserve">    金融企业股利、股息收入（国资预算）</t>
  </si>
  <si>
    <t>103060298</t>
  </si>
  <si>
    <t xml:space="preserve">    其他国有资本经营预算企业股利、股息收入</t>
  </si>
  <si>
    <t>1030603</t>
  </si>
  <si>
    <t>103060304</t>
  </si>
  <si>
    <t xml:space="preserve">    国有股权、股份转让收入</t>
  </si>
  <si>
    <t>103060305</t>
  </si>
  <si>
    <t xml:space="preserve">    国有独资企业产权转让收入</t>
  </si>
  <si>
    <t>103060307</t>
  </si>
  <si>
    <t xml:space="preserve">    金融企业产权转让收入</t>
  </si>
  <si>
    <t>103060398</t>
  </si>
  <si>
    <t xml:space="preserve">    其他国有资本经营预算企业产权转让收入</t>
  </si>
  <si>
    <t>1030604</t>
  </si>
  <si>
    <t>103060401</t>
  </si>
  <si>
    <t xml:space="preserve">    国有股权、股份清算收入</t>
  </si>
  <si>
    <t>103060402</t>
  </si>
  <si>
    <t xml:space="preserve">    国有独资企业清算收入</t>
  </si>
  <si>
    <t>103060498</t>
  </si>
  <si>
    <t xml:space="preserve">    其他国有资本经营预算企业清算收入</t>
  </si>
  <si>
    <t>1030698</t>
  </si>
  <si>
    <t>11005</t>
  </si>
  <si>
    <t>1100501</t>
  </si>
  <si>
    <t xml:space="preserve">    国有资本经营预算转移支付收入</t>
  </si>
  <si>
    <t>注: 以上科目编码、科目名称以2019年政府收支科目为准。</t>
  </si>
  <si>
    <t>东阳市2019年度国有资本经营预算收入调整
分企业明细表</t>
  </si>
  <si>
    <t xml:space="preserve">         单位：万元</t>
  </si>
  <si>
    <t>企  业  名  称</t>
  </si>
  <si>
    <t>2019年预算数</t>
  </si>
  <si>
    <t>东阳市市场开发有限公司</t>
  </si>
  <si>
    <t>东阳市规划建筑设计院</t>
  </si>
  <si>
    <t>东阳市经济开发区液化气储配站</t>
  </si>
  <si>
    <t>东阳市交通投资建设集团有限公司</t>
  </si>
  <si>
    <t>东阳市自来水有限公司</t>
  </si>
  <si>
    <t>东阳市保安服务有限公司</t>
  </si>
  <si>
    <t>浙江省东阳市开发建筑工程公司</t>
  </si>
  <si>
    <t>浙江东阳正天机电公司</t>
  </si>
  <si>
    <t>东阳市西甑山公墓有限公司</t>
  </si>
  <si>
    <t>浙江省东阳市公证处</t>
  </si>
  <si>
    <t>东阳市人力资源服务有限公司</t>
  </si>
  <si>
    <t>东阳市公路设施有限公司</t>
  </si>
  <si>
    <t>东阳市民爆物资有限公司</t>
  </si>
  <si>
    <t>东阳市大江勘测有限公司</t>
  </si>
  <si>
    <t>东阳市交通建设监理咨询有限公司</t>
  </si>
  <si>
    <t>东阳市电影放映有限公司</t>
  </si>
  <si>
    <t>东阳市成建市政园林绿化有限公司</t>
  </si>
  <si>
    <t>东阳市公共停车服务有限公司</t>
  </si>
  <si>
    <t>东阳市土地勘察规划测绘院</t>
  </si>
  <si>
    <t>浙江省东阳鸿达市政园林有限公司</t>
  </si>
  <si>
    <t>东阳市交通检测咨询有限公司</t>
  </si>
  <si>
    <t>东阳市交通绿化有限公司</t>
  </si>
  <si>
    <t>东阳市汽车综合性能检测站</t>
  </si>
  <si>
    <t>东阳市衡信价格事务所有限公司</t>
  </si>
  <si>
    <t>东阳市木雕博物馆发展有限公司</t>
  </si>
  <si>
    <t>东阳市志远教育发展有限公司</t>
  </si>
  <si>
    <t>东阳市城投学前教育管理有限公司</t>
  </si>
  <si>
    <t>东阳市金融控股有限公司</t>
  </si>
  <si>
    <t>东阳市禹山基础设施建设有限公司</t>
  </si>
  <si>
    <t>东阳市东白山茶场</t>
  </si>
  <si>
    <t>东阳市和正建设工程检测有限公司</t>
  </si>
  <si>
    <t>东阳市滨江便民餐饮设备租赁有限公司</t>
  </si>
  <si>
    <t>东阳市机动车驾驶员培训学校</t>
  </si>
  <si>
    <t>东阳市机动车检测有限公司</t>
  </si>
  <si>
    <t>东阳市粮食收储有限公司</t>
  </si>
  <si>
    <t>浙江省东阳市民政工业服务公司</t>
  </si>
  <si>
    <t>东阳市阳光职业技能培训学校</t>
  </si>
  <si>
    <t>东阳市智联人力资源开发有限公司</t>
  </si>
  <si>
    <t>东阳报社</t>
  </si>
  <si>
    <t>金华银行</t>
  </si>
  <si>
    <t>合计</t>
  </si>
  <si>
    <t>东阳市2019年国有资本经营预算支出调整表</t>
  </si>
  <si>
    <t>资本性
支出</t>
  </si>
  <si>
    <t>费用性
支出</t>
  </si>
  <si>
    <t>其他
支出</t>
  </si>
  <si>
    <t>223</t>
  </si>
  <si>
    <t xml:space="preserve">一、国有资本经营预算支出 </t>
  </si>
  <si>
    <t>22301</t>
  </si>
  <si>
    <t xml:space="preserve">    解决历史遗留问题及改革成本支出</t>
  </si>
  <si>
    <t>2230101</t>
  </si>
  <si>
    <t xml:space="preserve">      厂办大集体改革支出</t>
  </si>
  <si>
    <t>2230102</t>
  </si>
  <si>
    <t xml:space="preserve">      “三供一业”移交补助支出</t>
  </si>
  <si>
    <t>2230103</t>
  </si>
  <si>
    <t xml:space="preserve">      国有企业办职教幼教补助支出</t>
  </si>
  <si>
    <t>2230104</t>
  </si>
  <si>
    <t xml:space="preserve">      国有企业办公共服务机构移交补助支出</t>
  </si>
  <si>
    <t>2230105</t>
  </si>
  <si>
    <t xml:space="preserve">      国有企业退休人员社会化管理补助支出</t>
  </si>
  <si>
    <t>2230106</t>
  </si>
  <si>
    <t xml:space="preserve">      国有企业棚户区改造支出</t>
  </si>
  <si>
    <t>2230107</t>
  </si>
  <si>
    <t xml:space="preserve">      国有企业改革成本支出</t>
  </si>
  <si>
    <t>2230108</t>
  </si>
  <si>
    <t xml:space="preserve">      离休干部医药费补助支出</t>
  </si>
  <si>
    <t>2230199</t>
  </si>
  <si>
    <t xml:space="preserve">      其他解决历史遗留问题及改革成本支出</t>
  </si>
  <si>
    <t>22302</t>
  </si>
  <si>
    <t xml:space="preserve">    国有企业资本金注入</t>
  </si>
  <si>
    <t>2230201</t>
  </si>
  <si>
    <t xml:space="preserve">      国有经济结构调整支出   </t>
  </si>
  <si>
    <t>2230202</t>
  </si>
  <si>
    <t xml:space="preserve">      公益性设施投资支出</t>
  </si>
  <si>
    <t>2230203</t>
  </si>
  <si>
    <t xml:space="preserve">      前瞻性战略性产业发展支出</t>
  </si>
  <si>
    <t>2230204</t>
  </si>
  <si>
    <t xml:space="preserve">      生态环境保护支出</t>
  </si>
  <si>
    <t>2230205</t>
  </si>
  <si>
    <t xml:space="preserve">      支持科技进步支出</t>
  </si>
  <si>
    <t>2230206</t>
  </si>
  <si>
    <t xml:space="preserve">      保障国有经济安全支出</t>
  </si>
  <si>
    <t>2230207</t>
  </si>
  <si>
    <t xml:space="preserve">      对外投资合作支出</t>
  </si>
  <si>
    <t>2230299</t>
  </si>
  <si>
    <t xml:space="preserve">      其他国有企业资本金注入</t>
  </si>
  <si>
    <t>22303</t>
  </si>
  <si>
    <t xml:space="preserve">    国有企业政策性补贴</t>
  </si>
  <si>
    <t>2230301</t>
  </si>
  <si>
    <t xml:space="preserve">      国有企业政策性补贴</t>
  </si>
  <si>
    <t>22304</t>
  </si>
  <si>
    <t xml:space="preserve">    金融国有资本经营预算支出</t>
  </si>
  <si>
    <t>2230401</t>
  </si>
  <si>
    <t xml:space="preserve">      资本性支出</t>
  </si>
  <si>
    <t>2230402</t>
  </si>
  <si>
    <t xml:space="preserve">      改革性支出</t>
  </si>
  <si>
    <t>2230499</t>
  </si>
  <si>
    <t xml:space="preserve">      其他金融国有资本经营预算支出</t>
  </si>
  <si>
    <t>22399</t>
  </si>
  <si>
    <t xml:space="preserve">    其他国有资本经营预算支出</t>
  </si>
  <si>
    <t>2239901</t>
  </si>
  <si>
    <t xml:space="preserve">      其他国有资本经营预算支出</t>
  </si>
  <si>
    <t>230</t>
  </si>
  <si>
    <t>二、转移性支出</t>
  </si>
  <si>
    <t>23005</t>
  </si>
  <si>
    <t xml:space="preserve">    国有资本经营预算转移支付支出</t>
  </si>
  <si>
    <t>2300501</t>
  </si>
  <si>
    <t xml:space="preserve">      国有资本经营预算转移支付支出</t>
  </si>
  <si>
    <t>23008</t>
  </si>
  <si>
    <t xml:space="preserve">    调出资金</t>
  </si>
  <si>
    <t>2300803</t>
  </si>
  <si>
    <t xml:space="preserve">      国有资本经营预算调出资金</t>
  </si>
  <si>
    <t>三、  结转下年</t>
  </si>
  <si>
    <t>东阳市2019年度国有资本经营预算支出调整明细表</t>
  </si>
  <si>
    <t xml:space="preserve">     单位：万元</t>
  </si>
  <si>
    <t>项目名称</t>
  </si>
  <si>
    <t>市财政局社会保障风险金专户</t>
  </si>
  <si>
    <t>补充一般预算</t>
  </si>
  <si>
    <t>补充资本金-东阳市惠民公共交通有限公司</t>
  </si>
  <si>
    <t>补充资本金-东阳日报有限公司</t>
  </si>
  <si>
    <t>补充资本金-南山</t>
  </si>
  <si>
    <t>补充资本金-公共停车</t>
  </si>
  <si>
    <t>补充资本金-水投</t>
  </si>
  <si>
    <t>补充资本金-国投</t>
  </si>
  <si>
    <t>补充资本金-市场开发</t>
  </si>
  <si>
    <t>补充资本金-文旅投资集团（拟成立）</t>
  </si>
  <si>
    <t>补充资本金-现代服务投资集团（拟成立）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</si>
</sst>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177" formatCode="0_);[Red]\(0\)"/>
    <numFmt numFmtId="178" formatCode="0.0%"/>
    <numFmt numFmtId="179" formatCode="#,##0.00_ "/>
  </numFmts>
  <fonts count="34">
    <font>
      <sz val="12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name val="Arial"/>
      <charset val="134"/>
    </font>
    <font>
      <sz val="26"/>
      <color indexed="8"/>
      <name val="宋体"/>
      <charset val="134"/>
    </font>
    <font>
      <sz val="16"/>
      <color indexed="8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0"/>
      <color indexed="8"/>
      <name val="宋体"/>
      <charset val="134"/>
    </font>
    <font>
      <sz val="22"/>
      <color indexed="8"/>
      <name val="宋体"/>
      <charset val="134"/>
    </font>
    <font>
      <b/>
      <sz val="10"/>
      <name val="Arial"/>
      <charset val="134"/>
    </font>
    <font>
      <sz val="20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68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7" fillId="6" borderId="11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14" fillId="17" borderId="13" applyNumberFormat="0" applyFon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9" fontId="0" fillId="0" borderId="0" applyFont="0" applyFill="0" applyBorder="0" applyAlignment="0" applyProtection="0"/>
    <xf numFmtId="0" fontId="31" fillId="0" borderId="15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32" fillId="23" borderId="17" applyNumberFormat="0" applyAlignment="0" applyProtection="0">
      <alignment vertical="center"/>
    </xf>
    <xf numFmtId="0" fontId="33" fillId="23" borderId="11" applyNumberFormat="0" applyAlignment="0" applyProtection="0">
      <alignment vertical="center"/>
    </xf>
    <xf numFmtId="0" fontId="18" fillId="8" borderId="12" applyNumberFormat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20" fillId="2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5" fillId="0" borderId="0"/>
    <xf numFmtId="0" fontId="15" fillId="31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0" fontId="0" fillId="0" borderId="0"/>
    <xf numFmtId="0" fontId="5" fillId="0" borderId="0" applyNumberFormat="0" applyFont="0" applyFill="0" applyBorder="0" applyAlignment="0" applyProtection="0"/>
    <xf numFmtId="0" fontId="15" fillId="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33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  <xf numFmtId="0" fontId="14" fillId="0" borderId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0" fillId="0" borderId="0"/>
    <xf numFmtId="43" fontId="0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177" fontId="0" fillId="0" borderId="0" xfId="0" applyNumberFormat="1" applyAlignment="1">
      <alignment horizontal="center" vertical="center"/>
    </xf>
    <xf numFmtId="177" fontId="0" fillId="0" borderId="0" xfId="0" applyNumberFormat="1"/>
    <xf numFmtId="0" fontId="1" fillId="0" borderId="0" xfId="59" applyFont="1" applyBorder="1" applyAlignment="1">
      <alignment horizontal="center" vertical="center"/>
    </xf>
    <xf numFmtId="0" fontId="2" fillId="0" borderId="0" xfId="59" applyFont="1" applyBorder="1" applyAlignment="1">
      <alignment horizontal="center" vertical="center"/>
    </xf>
    <xf numFmtId="0" fontId="3" fillId="0" borderId="1" xfId="59" applyFont="1" applyBorder="1" applyAlignment="1">
      <alignment horizontal="right" vertical="center"/>
    </xf>
    <xf numFmtId="0" fontId="4" fillId="0" borderId="2" xfId="64" applyFont="1" applyBorder="1" applyAlignment="1">
      <alignment horizontal="center" vertical="center"/>
    </xf>
    <xf numFmtId="177" fontId="4" fillId="0" borderId="2" xfId="64" applyNumberFormat="1" applyFont="1" applyBorder="1" applyAlignment="1">
      <alignment horizontal="center" vertical="center"/>
    </xf>
    <xf numFmtId="0" fontId="4" fillId="0" borderId="2" xfId="59" applyFont="1" applyBorder="1" applyAlignment="1">
      <alignment horizontal="left" vertical="center" wrapText="1"/>
    </xf>
    <xf numFmtId="177" fontId="3" fillId="0" borderId="2" xfId="8" applyNumberFormat="1" applyFont="1" applyBorder="1" applyAlignment="1">
      <alignment horizontal="center" vertical="center" wrapText="1"/>
    </xf>
    <xf numFmtId="177" fontId="3" fillId="0" borderId="2" xfId="59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center" vertical="center"/>
    </xf>
    <xf numFmtId="0" fontId="4" fillId="0" borderId="2" xfId="59" applyFont="1" applyFill="1" applyBorder="1" applyAlignment="1">
      <alignment horizontal="left" vertical="center" wrapText="1"/>
    </xf>
    <xf numFmtId="0" fontId="4" fillId="0" borderId="2" xfId="59" applyFont="1" applyBorder="1" applyAlignment="1">
      <alignment horizontal="center" vertical="center" wrapText="1"/>
    </xf>
    <xf numFmtId="0" fontId="5" fillId="0" borderId="0" xfId="46"/>
    <xf numFmtId="177" fontId="5" fillId="0" borderId="0" xfId="46" applyNumberFormat="1"/>
    <xf numFmtId="0" fontId="6" fillId="2" borderId="3" xfId="46" applyFont="1" applyFill="1" applyBorder="1" applyAlignment="1">
      <alignment horizontal="center" vertical="center"/>
    </xf>
    <xf numFmtId="0" fontId="6" fillId="2" borderId="4" xfId="46" applyFont="1" applyFill="1" applyBorder="1" applyAlignment="1">
      <alignment horizontal="center" vertical="center"/>
    </xf>
    <xf numFmtId="0" fontId="7" fillId="2" borderId="1" xfId="46" applyFont="1" applyFill="1" applyBorder="1" applyAlignment="1">
      <alignment vertical="center"/>
    </xf>
    <xf numFmtId="0" fontId="8" fillId="2" borderId="2" xfId="46" applyFont="1" applyFill="1" applyBorder="1" applyAlignment="1">
      <alignment horizontal="center" vertical="center"/>
    </xf>
    <xf numFmtId="177" fontId="8" fillId="2" borderId="2" xfId="46" applyNumberFormat="1" applyFont="1" applyFill="1" applyBorder="1" applyAlignment="1">
      <alignment horizontal="center" vertical="center"/>
    </xf>
    <xf numFmtId="0" fontId="9" fillId="2" borderId="2" xfId="46" applyFont="1" applyFill="1" applyBorder="1" applyAlignment="1">
      <alignment vertical="center"/>
    </xf>
    <xf numFmtId="177" fontId="9" fillId="2" borderId="2" xfId="46" applyNumberFormat="1" applyFont="1" applyFill="1" applyBorder="1" applyAlignment="1">
      <alignment horizontal="center" vertical="center"/>
    </xf>
    <xf numFmtId="0" fontId="8" fillId="2" borderId="2" xfId="46" applyFont="1" applyFill="1" applyBorder="1" applyAlignment="1">
      <alignment vertical="center"/>
    </xf>
    <xf numFmtId="0" fontId="9" fillId="2" borderId="2" xfId="46" applyFont="1" applyFill="1" applyBorder="1" applyAlignment="1">
      <alignment horizontal="center" vertical="center"/>
    </xf>
    <xf numFmtId="0" fontId="6" fillId="2" borderId="5" xfId="46" applyFont="1" applyFill="1" applyBorder="1" applyAlignment="1">
      <alignment horizontal="center" vertical="center"/>
    </xf>
    <xf numFmtId="0" fontId="10" fillId="2" borderId="1" xfId="46" applyFont="1" applyFill="1" applyBorder="1" applyAlignment="1">
      <alignment horizontal="right" vertical="center"/>
    </xf>
    <xf numFmtId="0" fontId="1" fillId="0" borderId="0" xfId="59" applyFont="1" applyBorder="1" applyAlignment="1">
      <alignment horizontal="center" vertical="center" wrapText="1"/>
    </xf>
    <xf numFmtId="0" fontId="4" fillId="0" borderId="6" xfId="64" applyFont="1" applyBorder="1" applyAlignment="1">
      <alignment horizontal="center" vertical="center"/>
    </xf>
    <xf numFmtId="176" fontId="8" fillId="2" borderId="2" xfId="46" applyNumberFormat="1" applyFont="1" applyFill="1" applyBorder="1" applyAlignment="1">
      <alignment horizontal="center" vertical="center"/>
    </xf>
    <xf numFmtId="0" fontId="3" fillId="0" borderId="2" xfId="59" applyFont="1" applyBorder="1" applyAlignment="1">
      <alignment horizontal="left" vertical="center" wrapText="1"/>
    </xf>
    <xf numFmtId="0" fontId="3" fillId="0" borderId="2" xfId="59" applyFont="1" applyBorder="1" applyAlignment="1">
      <alignment horizontal="center" vertical="center"/>
    </xf>
    <xf numFmtId="1" fontId="3" fillId="0" borderId="2" xfId="59" applyNumberFormat="1" applyFont="1" applyBorder="1" applyAlignment="1">
      <alignment horizontal="center" vertical="center"/>
    </xf>
    <xf numFmtId="0" fontId="3" fillId="0" borderId="2" xfId="59" applyFont="1" applyFill="1" applyBorder="1" applyAlignment="1">
      <alignment horizontal="left" vertical="center" wrapText="1"/>
    </xf>
    <xf numFmtId="0" fontId="3" fillId="0" borderId="2" xfId="59" applyFont="1" applyBorder="1" applyAlignment="1">
      <alignment horizontal="center" vertical="center" wrapText="1"/>
    </xf>
    <xf numFmtId="1" fontId="3" fillId="0" borderId="2" xfId="59" applyNumberFormat="1" applyFont="1" applyBorder="1" applyAlignment="1">
      <alignment horizontal="center" vertical="center" wrapText="1"/>
    </xf>
    <xf numFmtId="0" fontId="3" fillId="0" borderId="7" xfId="59" applyFont="1" applyBorder="1" applyAlignment="1">
      <alignment horizontal="left" vertical="center" wrapText="1"/>
    </xf>
    <xf numFmtId="0" fontId="4" fillId="0" borderId="7" xfId="59" applyFont="1" applyBorder="1" applyAlignment="1">
      <alignment horizontal="center" vertical="center" wrapText="1"/>
    </xf>
    <xf numFmtId="0" fontId="11" fillId="2" borderId="0" xfId="46" applyFont="1" applyFill="1" applyBorder="1" applyAlignment="1">
      <alignment horizontal="center" vertical="center"/>
    </xf>
    <xf numFmtId="0" fontId="8" fillId="2" borderId="0" xfId="46" applyFont="1" applyFill="1" applyBorder="1" applyAlignment="1">
      <alignment horizontal="center" vertical="center"/>
    </xf>
    <xf numFmtId="0" fontId="10" fillId="2" borderId="8" xfId="46" applyFont="1" applyFill="1" applyBorder="1" applyAlignment="1">
      <alignment horizontal="right" vertical="center"/>
    </xf>
    <xf numFmtId="0" fontId="10" fillId="2" borderId="7" xfId="46" applyFont="1" applyFill="1" applyBorder="1" applyAlignment="1">
      <alignment horizontal="right" vertical="center"/>
    </xf>
    <xf numFmtId="0" fontId="10" fillId="2" borderId="9" xfId="46" applyFont="1" applyFill="1" applyBorder="1" applyAlignment="1">
      <alignment horizontal="right" vertical="center"/>
    </xf>
    <xf numFmtId="0" fontId="8" fillId="2" borderId="2" xfId="46" applyFont="1" applyFill="1" applyBorder="1" applyAlignment="1">
      <alignment horizontal="center" vertical="center" wrapText="1"/>
    </xf>
    <xf numFmtId="176" fontId="8" fillId="0" borderId="2" xfId="46" applyNumberFormat="1" applyFont="1" applyFill="1" applyBorder="1" applyAlignment="1">
      <alignment horizontal="center" vertical="center" wrapText="1"/>
    </xf>
    <xf numFmtId="0" fontId="12" fillId="0" borderId="0" xfId="46" applyFont="1"/>
    <xf numFmtId="176" fontId="5" fillId="0" borderId="0" xfId="46" applyNumberFormat="1" applyFill="1"/>
    <xf numFmtId="176" fontId="5" fillId="0" borderId="0" xfId="46" applyNumberFormat="1"/>
    <xf numFmtId="0" fontId="13" fillId="2" borderId="0" xfId="46" applyFont="1" applyFill="1" applyBorder="1" applyAlignment="1">
      <alignment horizontal="center" vertical="center"/>
    </xf>
    <xf numFmtId="0" fontId="10" fillId="2" borderId="0" xfId="46" applyFont="1" applyFill="1" applyBorder="1" applyAlignment="1">
      <alignment horizontal="right" vertical="center"/>
    </xf>
    <xf numFmtId="176" fontId="8" fillId="0" borderId="2" xfId="46" applyNumberFormat="1" applyFont="1" applyFill="1" applyBorder="1" applyAlignment="1">
      <alignment horizontal="center" vertical="center"/>
    </xf>
    <xf numFmtId="176" fontId="3" fillId="0" borderId="2" xfId="51" applyNumberFormat="1" applyFont="1" applyFill="1" applyBorder="1" applyAlignment="1">
      <alignment horizontal="center" vertical="center"/>
    </xf>
    <xf numFmtId="0" fontId="5" fillId="0" borderId="2" xfId="46" applyBorder="1"/>
    <xf numFmtId="176" fontId="9" fillId="2" borderId="2" xfId="46" applyNumberFormat="1" applyFont="1" applyFill="1" applyBorder="1" applyAlignment="1">
      <alignment horizontal="center" vertical="center"/>
    </xf>
    <xf numFmtId="10" fontId="5" fillId="0" borderId="0" xfId="12" applyNumberFormat="1" applyFont="1" applyAlignment="1"/>
    <xf numFmtId="178" fontId="5" fillId="0" borderId="0" xfId="12" applyNumberFormat="1" applyFont="1" applyAlignment="1"/>
    <xf numFmtId="179" fontId="12" fillId="0" borderId="0" xfId="46" applyNumberFormat="1" applyFont="1"/>
  </cellXfs>
  <cellStyles count="6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3_2015年决算" xfId="11"/>
    <cellStyle name="百分比" xfId="12" builtinId="5"/>
    <cellStyle name="已访问的超链接" xfId="13" builtinId="9"/>
    <cellStyle name="百分比 2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百分比 4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千位分隔[0] 2" xfId="43"/>
    <cellStyle name="强调文字颜色 4" xfId="44" builtinId="41"/>
    <cellStyle name="千位分隔[0] 3" xfId="45"/>
    <cellStyle name="常规 3 2" xfId="46"/>
    <cellStyle name="20% - 强调文字颜色 4" xfId="47" builtinId="42"/>
    <cellStyle name="40% - 强调文字颜色 4" xfId="48" builtinId="43"/>
    <cellStyle name="强调文字颜色 5" xfId="49" builtinId="45"/>
    <cellStyle name="千位分隔[0] 4" xfId="50"/>
    <cellStyle name="0,0_x000d_&#10;NA_x000d_&#10; 21" xfId="51"/>
    <cellStyle name="常规 2 2" xfId="52"/>
    <cellStyle name="40% - 强调文字颜色 5" xfId="53" builtinId="47"/>
    <cellStyle name="60% - 强调文字颜色 5" xfId="54" builtinId="48"/>
    <cellStyle name="强调文字颜色 6" xfId="55" builtinId="49"/>
    <cellStyle name="常规 2 3" xfId="56"/>
    <cellStyle name="40% - 强调文字颜色 6" xfId="57" builtinId="51"/>
    <cellStyle name="60% - 强调文字颜色 6" xfId="58" builtinId="52"/>
    <cellStyle name="0,0_x000d_&#10;NA_x000d_&#10;" xfId="59"/>
    <cellStyle name="百分比 2 10" xfId="60"/>
    <cellStyle name="常规 3" xfId="61"/>
    <cellStyle name="百分比 3" xfId="62"/>
    <cellStyle name="常规 17" xfId="63"/>
    <cellStyle name="常规 2" xfId="64"/>
    <cellStyle name="千位分隔 2" xfId="65"/>
    <cellStyle name="常规 4" xfId="66"/>
    <cellStyle name="千位分隔 2 2" xfId="6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I18"/>
  <sheetViews>
    <sheetView workbookViewId="0">
      <selection activeCell="I17" sqref="I17"/>
    </sheetView>
  </sheetViews>
  <sheetFormatPr defaultColWidth="9" defaultRowHeight="12.75"/>
  <cols>
    <col min="1" max="1" width="27.125" style="14" customWidth="1"/>
    <col min="2" max="2" width="15.375" style="46" customWidth="1"/>
    <col min="3" max="3" width="10.5" style="47" customWidth="1"/>
    <col min="4" max="4" width="15.5" style="47" customWidth="1"/>
    <col min="5" max="5" width="28.875" style="14" customWidth="1"/>
    <col min="6" max="6" width="10.5" style="46" customWidth="1"/>
    <col min="7" max="7" width="13.875" style="47" customWidth="1"/>
    <col min="8" max="8" width="15.5" style="14" customWidth="1"/>
    <col min="9" max="16384" width="9" style="14"/>
  </cols>
  <sheetData>
    <row r="1" ht="39" customHeight="1" spans="1:8">
      <c r="A1" s="48" t="s">
        <v>0</v>
      </c>
      <c r="B1" s="48"/>
      <c r="C1" s="48"/>
      <c r="D1" s="48"/>
      <c r="E1" s="48"/>
      <c r="F1" s="48"/>
      <c r="G1" s="48"/>
      <c r="H1" s="48"/>
    </row>
    <row r="2" ht="14.65" customHeight="1" spans="1:8">
      <c r="A2" s="49" t="s">
        <v>1</v>
      </c>
      <c r="B2" s="49"/>
      <c r="C2" s="49"/>
      <c r="D2" s="49"/>
      <c r="E2" s="49"/>
      <c r="F2" s="49"/>
      <c r="G2" s="49"/>
      <c r="H2" s="49"/>
    </row>
    <row r="3" ht="28.5" customHeight="1" spans="1:8">
      <c r="A3" s="19" t="s">
        <v>2</v>
      </c>
      <c r="B3" s="19"/>
      <c r="C3" s="19"/>
      <c r="D3" s="19"/>
      <c r="E3" s="19" t="s">
        <v>3</v>
      </c>
      <c r="F3" s="19"/>
      <c r="G3" s="19"/>
      <c r="H3" s="19"/>
    </row>
    <row r="4" ht="28.5" customHeight="1" spans="1:8">
      <c r="A4" s="19" t="s">
        <v>4</v>
      </c>
      <c r="B4" s="44" t="s">
        <v>5</v>
      </c>
      <c r="C4" s="29" t="s">
        <v>6</v>
      </c>
      <c r="D4" s="29" t="s">
        <v>7</v>
      </c>
      <c r="E4" s="19" t="s">
        <v>4</v>
      </c>
      <c r="F4" s="44" t="s">
        <v>5</v>
      </c>
      <c r="G4" s="29" t="s">
        <v>6</v>
      </c>
      <c r="H4" s="29" t="s">
        <v>7</v>
      </c>
    </row>
    <row r="5" ht="28.5" customHeight="1" spans="1:8">
      <c r="A5" s="23" t="s">
        <v>8</v>
      </c>
      <c r="B5" s="50">
        <v>3096</v>
      </c>
      <c r="C5" s="29">
        <v>1280</v>
      </c>
      <c r="D5" s="29">
        <v>1583</v>
      </c>
      <c r="E5" s="23" t="s">
        <v>9</v>
      </c>
      <c r="F5" s="51"/>
      <c r="G5" s="29"/>
      <c r="H5" s="52"/>
    </row>
    <row r="6" ht="28.5" customHeight="1" spans="1:8">
      <c r="A6" s="23" t="s">
        <v>10</v>
      </c>
      <c r="B6" s="50"/>
      <c r="C6" s="29">
        <v>120</v>
      </c>
      <c r="D6" s="29">
        <v>66.41</v>
      </c>
      <c r="E6" s="23" t="s">
        <v>11</v>
      </c>
      <c r="F6" s="51">
        <v>1362</v>
      </c>
      <c r="G6" s="29">
        <v>894</v>
      </c>
      <c r="H6" s="29">
        <v>1042.68</v>
      </c>
    </row>
    <row r="7" ht="28.5" customHeight="1" spans="1:8">
      <c r="A7" s="23" t="s">
        <v>12</v>
      </c>
      <c r="B7" s="50"/>
      <c r="C7" s="29"/>
      <c r="D7" s="29"/>
      <c r="E7" s="23" t="s">
        <v>13</v>
      </c>
      <c r="F7" s="51">
        <v>100</v>
      </c>
      <c r="G7" s="29"/>
      <c r="H7" s="29"/>
    </row>
    <row r="8" ht="28.5" customHeight="1" spans="1:8">
      <c r="A8" s="23" t="s">
        <v>14</v>
      </c>
      <c r="B8" s="50"/>
      <c r="C8" s="29"/>
      <c r="D8" s="29">
        <v>17.27</v>
      </c>
      <c r="E8" s="23" t="s">
        <v>15</v>
      </c>
      <c r="F8" s="50"/>
      <c r="G8" s="29"/>
      <c r="H8" s="29"/>
    </row>
    <row r="9" ht="28.5" customHeight="1" spans="1:8">
      <c r="A9" s="23" t="s">
        <v>16</v>
      </c>
      <c r="B9" s="50"/>
      <c r="C9" s="29"/>
      <c r="D9" s="29"/>
      <c r="E9" s="23" t="s">
        <v>17</v>
      </c>
      <c r="F9" s="51">
        <v>929</v>
      </c>
      <c r="G9" s="29">
        <v>420</v>
      </c>
      <c r="H9" s="29">
        <v>500</v>
      </c>
    </row>
    <row r="10" s="45" customFormat="1" ht="28.5" customHeight="1" spans="1:8">
      <c r="A10" s="21" t="s">
        <v>18</v>
      </c>
      <c r="B10" s="53">
        <f>SUM(B5:B9)</f>
        <v>3096</v>
      </c>
      <c r="C10" s="53">
        <f>SUM(C5:C9)</f>
        <v>1400</v>
      </c>
      <c r="D10" s="53">
        <f>SUM(D5:D9)</f>
        <v>1666.68</v>
      </c>
      <c r="E10" s="21" t="s">
        <v>19</v>
      </c>
      <c r="F10" s="53">
        <f>SUM(F5:F9)</f>
        <v>2391</v>
      </c>
      <c r="G10" s="53">
        <f>SUM(G5:G9)</f>
        <v>1314</v>
      </c>
      <c r="H10" s="53">
        <f>SUM(H5:H9)</f>
        <v>1542.68</v>
      </c>
    </row>
    <row r="11" ht="28.5" customHeight="1" spans="1:8">
      <c r="A11" s="23" t="s">
        <v>20</v>
      </c>
      <c r="B11" s="50"/>
      <c r="C11" s="29"/>
      <c r="D11" s="29"/>
      <c r="E11" s="23" t="s">
        <v>21</v>
      </c>
      <c r="F11" s="50"/>
      <c r="G11" s="29"/>
      <c r="H11" s="52"/>
    </row>
    <row r="12" ht="28.5" customHeight="1" spans="1:8">
      <c r="A12" s="23" t="s">
        <v>22</v>
      </c>
      <c r="B12" s="50">
        <v>123</v>
      </c>
      <c r="C12" s="29">
        <v>194</v>
      </c>
      <c r="D12" s="29">
        <v>209</v>
      </c>
      <c r="E12" s="23" t="s">
        <v>23</v>
      </c>
      <c r="F12" s="50">
        <v>619</v>
      </c>
      <c r="G12" s="29">
        <v>280</v>
      </c>
      <c r="H12" s="29">
        <v>333</v>
      </c>
    </row>
    <row r="13" ht="28.5" customHeight="1" spans="1:8">
      <c r="A13" s="23"/>
      <c r="B13" s="50"/>
      <c r="C13" s="29"/>
      <c r="D13" s="29"/>
      <c r="E13" s="23" t="s">
        <v>24</v>
      </c>
      <c r="F13" s="50">
        <v>209</v>
      </c>
      <c r="G13" s="29"/>
      <c r="H13" s="52"/>
    </row>
    <row r="14" s="45" customFormat="1" ht="28.5" customHeight="1" spans="1:9">
      <c r="A14" s="21" t="s">
        <v>25</v>
      </c>
      <c r="B14" s="53">
        <f>SUM(B10:B12)</f>
        <v>3219</v>
      </c>
      <c r="C14" s="53">
        <f>SUM(C10:C12)</f>
        <v>1594</v>
      </c>
      <c r="D14" s="53">
        <f>SUM(D10:D12)</f>
        <v>1875.68</v>
      </c>
      <c r="E14" s="21" t="s">
        <v>26</v>
      </c>
      <c r="F14" s="53">
        <f>SUM(F10:F13)</f>
        <v>3219</v>
      </c>
      <c r="G14" s="53">
        <f>SUM(G10:G13)</f>
        <v>1594</v>
      </c>
      <c r="H14" s="53">
        <f>SUM(H10:H13)</f>
        <v>1875.68</v>
      </c>
      <c r="I14" s="56"/>
    </row>
    <row r="15" ht="28.5" customHeight="1" spans="1:8">
      <c r="A15" s="23" t="s">
        <v>27</v>
      </c>
      <c r="B15" s="23"/>
      <c r="C15" s="23"/>
      <c r="D15" s="23"/>
      <c r="E15" s="23"/>
      <c r="F15" s="23"/>
      <c r="G15" s="23"/>
      <c r="H15" s="52"/>
    </row>
    <row r="17" spans="4:4">
      <c r="D17" s="54">
        <f>D10/C10</f>
        <v>1.19048571428571</v>
      </c>
    </row>
    <row r="18" spans="7:8">
      <c r="G18" s="55">
        <f>700/G14</f>
        <v>0.439146800501882</v>
      </c>
      <c r="H18" s="55">
        <f>H14/G14-1</f>
        <v>0.176712672521957</v>
      </c>
    </row>
  </sheetData>
  <mergeCells count="5">
    <mergeCell ref="A1:H1"/>
    <mergeCell ref="A2:H2"/>
    <mergeCell ref="A3:D3"/>
    <mergeCell ref="E3:H3"/>
    <mergeCell ref="A15:G15"/>
  </mergeCells>
  <pageMargins left="0.748031496062992" right="0.748031496062992" top="0.78740157480315" bottom="0.78740157480315" header="0.511811023622047" footer="0.78740157480315"/>
  <pageSetup paperSize="9" scale="80" orientation="landscape" horizontalDpi="300" verticalDpi="300"/>
  <headerFooter alignWithMargins="0">
    <oddHeader>&amp;L国资预调01表</oddHeader>
    <oddFooter>&amp;C1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E55"/>
  <sheetViews>
    <sheetView workbookViewId="0">
      <selection activeCell="H15" sqref="A1:H15"/>
    </sheetView>
  </sheetViews>
  <sheetFormatPr defaultColWidth="9" defaultRowHeight="12.75" outlineLevelCol="4"/>
  <cols>
    <col min="1" max="1" width="10.875" style="14" customWidth="1"/>
    <col min="2" max="2" width="44.5" style="14" customWidth="1"/>
    <col min="3" max="4" width="10.5" style="15" customWidth="1"/>
    <col min="5" max="5" width="15.5" style="15" customWidth="1"/>
    <col min="6" max="16384" width="9" style="14"/>
  </cols>
  <sheetData>
    <row r="1" ht="30.4" customHeight="1" spans="1:5">
      <c r="A1" s="38" t="s">
        <v>28</v>
      </c>
      <c r="B1" s="39"/>
      <c r="C1" s="39"/>
      <c r="D1" s="39"/>
      <c r="E1" s="39"/>
    </row>
    <row r="2" ht="14.65" customHeight="1" spans="1:5">
      <c r="A2" s="40" t="s">
        <v>1</v>
      </c>
      <c r="B2" s="41"/>
      <c r="C2" s="41"/>
      <c r="D2" s="41"/>
      <c r="E2" s="42"/>
    </row>
    <row r="3" ht="28.9" customHeight="1" spans="1:5">
      <c r="A3" s="43" t="s">
        <v>29</v>
      </c>
      <c r="B3" s="43" t="s">
        <v>30</v>
      </c>
      <c r="C3" s="44" t="s">
        <v>5</v>
      </c>
      <c r="D3" s="29" t="s">
        <v>6</v>
      </c>
      <c r="E3" s="29" t="s">
        <v>7</v>
      </c>
    </row>
    <row r="4" ht="14.65" customHeight="1" spans="1:5">
      <c r="A4" s="23" t="s">
        <v>31</v>
      </c>
      <c r="B4" s="21" t="s">
        <v>8</v>
      </c>
      <c r="C4" s="22">
        <f>SUM(C5:C34)</f>
        <v>703.13</v>
      </c>
      <c r="D4" s="22">
        <f>SUM(D5:D34)</f>
        <v>1280</v>
      </c>
      <c r="E4" s="22">
        <f>SUM(E5:E34)</f>
        <v>1583.26</v>
      </c>
    </row>
    <row r="5" ht="14.65" customHeight="1" spans="1:5">
      <c r="A5" s="23" t="s">
        <v>32</v>
      </c>
      <c r="B5" s="23" t="s">
        <v>33</v>
      </c>
      <c r="C5" s="20"/>
      <c r="D5" s="20"/>
      <c r="E5" s="20"/>
    </row>
    <row r="6" ht="14.65" customHeight="1" spans="1:5">
      <c r="A6" s="23" t="s">
        <v>34</v>
      </c>
      <c r="B6" s="23" t="s">
        <v>35</v>
      </c>
      <c r="C6" s="20"/>
      <c r="D6" s="20"/>
      <c r="E6" s="20"/>
    </row>
    <row r="7" ht="14.65" customHeight="1" spans="1:5">
      <c r="A7" s="23" t="s">
        <v>36</v>
      </c>
      <c r="B7" s="23" t="s">
        <v>37</v>
      </c>
      <c r="C7" s="20"/>
      <c r="D7" s="20"/>
      <c r="E7" s="20"/>
    </row>
    <row r="8" ht="14.65" customHeight="1" spans="1:5">
      <c r="A8" s="23" t="s">
        <v>38</v>
      </c>
      <c r="B8" s="23" t="s">
        <v>39</v>
      </c>
      <c r="C8" s="20"/>
      <c r="D8" s="20"/>
      <c r="E8" s="20"/>
    </row>
    <row r="9" ht="14.65" customHeight="1" spans="1:5">
      <c r="A9" s="23" t="s">
        <v>40</v>
      </c>
      <c r="B9" s="23" t="s">
        <v>41</v>
      </c>
      <c r="C9" s="20"/>
      <c r="D9" s="20"/>
      <c r="E9" s="20"/>
    </row>
    <row r="10" ht="14.65" customHeight="1" spans="1:5">
      <c r="A10" s="23" t="s">
        <v>42</v>
      </c>
      <c r="B10" s="23" t="s">
        <v>43</v>
      </c>
      <c r="C10" s="20"/>
      <c r="D10" s="20"/>
      <c r="E10" s="20"/>
    </row>
    <row r="11" ht="14.65" customHeight="1" spans="1:5">
      <c r="A11" s="23" t="s">
        <v>44</v>
      </c>
      <c r="B11" s="23" t="s">
        <v>45</v>
      </c>
      <c r="C11" s="20"/>
      <c r="D11" s="20"/>
      <c r="E11" s="20"/>
    </row>
    <row r="12" ht="14.65" customHeight="1" spans="1:5">
      <c r="A12" s="23" t="s">
        <v>46</v>
      </c>
      <c r="B12" s="23" t="s">
        <v>47</v>
      </c>
      <c r="C12" s="20"/>
      <c r="D12" s="20"/>
      <c r="E12" s="20"/>
    </row>
    <row r="13" ht="14.65" customHeight="1" spans="1:5">
      <c r="A13" s="23" t="s">
        <v>48</v>
      </c>
      <c r="B13" s="23" t="s">
        <v>49</v>
      </c>
      <c r="C13" s="20"/>
      <c r="D13" s="20"/>
      <c r="E13" s="20"/>
    </row>
    <row r="14" ht="14.65" customHeight="1" spans="1:5">
      <c r="A14" s="23" t="s">
        <v>50</v>
      </c>
      <c r="B14" s="23" t="s">
        <v>51</v>
      </c>
      <c r="C14" s="20"/>
      <c r="D14" s="20"/>
      <c r="E14" s="20"/>
    </row>
    <row r="15" ht="14.65" customHeight="1" spans="1:5">
      <c r="A15" s="23" t="s">
        <v>52</v>
      </c>
      <c r="B15" s="23" t="s">
        <v>53</v>
      </c>
      <c r="C15" s="20">
        <f>237.01+3.01+11.65+0.25+0.68</f>
        <v>252.6</v>
      </c>
      <c r="D15" s="20">
        <f>340+30+20+200</f>
        <v>590</v>
      </c>
      <c r="E15" s="20">
        <v>504.96</v>
      </c>
    </row>
    <row r="16" ht="14.65" customHeight="1" spans="1:5">
      <c r="A16" s="23" t="s">
        <v>54</v>
      </c>
      <c r="B16" s="23" t="s">
        <v>55</v>
      </c>
      <c r="C16" s="20"/>
      <c r="D16" s="20"/>
      <c r="E16" s="20"/>
    </row>
    <row r="17" ht="14.65" customHeight="1" spans="1:5">
      <c r="A17" s="23" t="s">
        <v>56</v>
      </c>
      <c r="B17" s="23" t="s">
        <v>57</v>
      </c>
      <c r="C17" s="20">
        <f>4.71+4.84+2.09</f>
        <v>11.64</v>
      </c>
      <c r="D17" s="20">
        <v>10</v>
      </c>
      <c r="E17" s="20">
        <v>10.6</v>
      </c>
    </row>
    <row r="18" ht="14.65" customHeight="1" spans="1:5">
      <c r="A18" s="23" t="s">
        <v>58</v>
      </c>
      <c r="B18" s="23" t="s">
        <v>59</v>
      </c>
      <c r="C18" s="20">
        <f>3.64+9.6+80.44+2.59+23.96</f>
        <v>120.23</v>
      </c>
      <c r="D18" s="20">
        <v>6</v>
      </c>
      <c r="E18" s="20">
        <v>6</v>
      </c>
    </row>
    <row r="19" ht="14.65" customHeight="1" spans="1:5">
      <c r="A19" s="23" t="s">
        <v>60</v>
      </c>
      <c r="B19" s="23" t="s">
        <v>61</v>
      </c>
      <c r="C19" s="20"/>
      <c r="D19" s="20"/>
      <c r="E19" s="20"/>
    </row>
    <row r="20" ht="14.65" customHeight="1" spans="1:5">
      <c r="A20" s="23" t="s">
        <v>62</v>
      </c>
      <c r="B20" s="23" t="s">
        <v>63</v>
      </c>
      <c r="C20" s="20"/>
      <c r="D20" s="20"/>
      <c r="E20" s="20"/>
    </row>
    <row r="21" ht="14.65" customHeight="1" spans="1:5">
      <c r="A21" s="23" t="s">
        <v>64</v>
      </c>
      <c r="B21" s="23" t="s">
        <v>65</v>
      </c>
      <c r="C21" s="20"/>
      <c r="D21" s="20"/>
      <c r="E21" s="20"/>
    </row>
    <row r="22" ht="14.65" customHeight="1" spans="1:5">
      <c r="A22" s="23" t="s">
        <v>66</v>
      </c>
      <c r="B22" s="23" t="s">
        <v>67</v>
      </c>
      <c r="C22" s="20"/>
      <c r="D22" s="20"/>
      <c r="E22" s="20"/>
    </row>
    <row r="23" ht="14.65" customHeight="1" spans="1:5">
      <c r="A23" s="23" t="s">
        <v>68</v>
      </c>
      <c r="B23" s="23" t="s">
        <v>69</v>
      </c>
      <c r="C23" s="20"/>
      <c r="D23" s="20"/>
      <c r="E23" s="20"/>
    </row>
    <row r="24" ht="14.65" customHeight="1" spans="1:5">
      <c r="A24" s="23" t="s">
        <v>70</v>
      </c>
      <c r="B24" s="23" t="s">
        <v>71</v>
      </c>
      <c r="C24" s="20"/>
      <c r="D24" s="20"/>
      <c r="E24" s="20"/>
    </row>
    <row r="25" ht="14.65" customHeight="1" spans="1:5">
      <c r="A25" s="23" t="s">
        <v>72</v>
      </c>
      <c r="B25" s="23" t="s">
        <v>73</v>
      </c>
      <c r="C25" s="20"/>
      <c r="D25" s="20"/>
      <c r="E25" s="20"/>
    </row>
    <row r="26" ht="14.65" customHeight="1" spans="1:5">
      <c r="A26" s="23" t="s">
        <v>74</v>
      </c>
      <c r="B26" s="23" t="s">
        <v>75</v>
      </c>
      <c r="C26" s="20"/>
      <c r="D26" s="20"/>
      <c r="E26" s="20"/>
    </row>
    <row r="27" ht="14.65" customHeight="1" spans="1:5">
      <c r="A27" s="23" t="s">
        <v>76</v>
      </c>
      <c r="B27" s="23" t="s">
        <v>77</v>
      </c>
      <c r="C27" s="20"/>
      <c r="D27" s="20"/>
      <c r="E27" s="20"/>
    </row>
    <row r="28" ht="14.65" customHeight="1" spans="1:5">
      <c r="A28" s="23" t="s">
        <v>78</v>
      </c>
      <c r="B28" s="23" t="s">
        <v>79</v>
      </c>
      <c r="C28" s="20"/>
      <c r="D28" s="20"/>
      <c r="E28" s="20"/>
    </row>
    <row r="29" ht="14.65" customHeight="1" spans="1:5">
      <c r="A29" s="23" t="s">
        <v>80</v>
      </c>
      <c r="B29" s="23" t="s">
        <v>81</v>
      </c>
      <c r="C29" s="20"/>
      <c r="D29" s="20"/>
      <c r="E29" s="20"/>
    </row>
    <row r="30" ht="14.65" customHeight="1" spans="1:5">
      <c r="A30" s="23" t="s">
        <v>82</v>
      </c>
      <c r="B30" s="23" t="s">
        <v>83</v>
      </c>
      <c r="C30" s="20">
        <f>0.77+2.13+1.62</f>
        <v>4.52</v>
      </c>
      <c r="D30" s="20">
        <v>20</v>
      </c>
      <c r="E30" s="20">
        <v>0.7</v>
      </c>
    </row>
    <row r="31" ht="14.65" customHeight="1" spans="1:5">
      <c r="A31" s="23" t="s">
        <v>84</v>
      </c>
      <c r="B31" s="23" t="s">
        <v>85</v>
      </c>
      <c r="C31" s="20"/>
      <c r="D31" s="20"/>
      <c r="E31" s="20"/>
    </row>
    <row r="32" ht="14.65" customHeight="1" spans="1:5">
      <c r="A32" s="23" t="s">
        <v>86</v>
      </c>
      <c r="B32" s="23" t="s">
        <v>87</v>
      </c>
      <c r="C32" s="20"/>
      <c r="D32" s="20"/>
      <c r="E32" s="20"/>
    </row>
    <row r="33" ht="14.65" customHeight="1" spans="1:5">
      <c r="A33" s="23" t="s">
        <v>88</v>
      </c>
      <c r="B33" s="23" t="s">
        <v>89</v>
      </c>
      <c r="C33" s="20"/>
      <c r="D33" s="20"/>
      <c r="E33" s="20"/>
    </row>
    <row r="34" ht="14.65" customHeight="1" spans="1:5">
      <c r="A34" s="23" t="s">
        <v>90</v>
      </c>
      <c r="B34" s="23" t="s">
        <v>91</v>
      </c>
      <c r="C34" s="20">
        <f>119.1+49.27+30.99+17.93+19.73+3.97+33.55+0.44+6.11+0.58+9.48+19.3+0.64+3.05</f>
        <v>314.14</v>
      </c>
      <c r="D34" s="20">
        <f>220+100+40+30+20+10+10+10+8+6+200</f>
        <v>654</v>
      </c>
      <c r="E34" s="20">
        <v>1061</v>
      </c>
    </row>
    <row r="35" ht="14.65" customHeight="1" spans="1:5">
      <c r="A35" s="23" t="s">
        <v>92</v>
      </c>
      <c r="B35" s="21" t="s">
        <v>10</v>
      </c>
      <c r="C35" s="22">
        <f>SUM(C36:C39)</f>
        <v>2392.81</v>
      </c>
      <c r="D35" s="22">
        <f>SUM(D36:D39)</f>
        <v>120</v>
      </c>
      <c r="E35" s="22">
        <f>SUM(E36:E39)</f>
        <v>66.41</v>
      </c>
    </row>
    <row r="36" ht="14.65" customHeight="1" spans="1:5">
      <c r="A36" s="23" t="s">
        <v>93</v>
      </c>
      <c r="B36" s="23" t="s">
        <v>94</v>
      </c>
      <c r="C36" s="20">
        <v>2205</v>
      </c>
      <c r="D36" s="20">
        <v>0</v>
      </c>
      <c r="E36" s="20"/>
    </row>
    <row r="37" ht="14.65" customHeight="1" spans="1:5">
      <c r="A37" s="23" t="s">
        <v>95</v>
      </c>
      <c r="B37" s="23" t="s">
        <v>96</v>
      </c>
      <c r="C37" s="20">
        <f>55+132.81</f>
        <v>187.81</v>
      </c>
      <c r="D37" s="20">
        <v>120</v>
      </c>
      <c r="E37" s="20">
        <v>66.41</v>
      </c>
    </row>
    <row r="38" ht="14.65" customHeight="1" spans="1:5">
      <c r="A38" s="23" t="s">
        <v>97</v>
      </c>
      <c r="B38" s="23" t="s">
        <v>98</v>
      </c>
      <c r="C38" s="20"/>
      <c r="D38" s="20"/>
      <c r="E38" s="20"/>
    </row>
    <row r="39" ht="14.65" customHeight="1" spans="1:5">
      <c r="A39" s="23" t="s">
        <v>99</v>
      </c>
      <c r="B39" s="23" t="s">
        <v>100</v>
      </c>
      <c r="C39" s="20"/>
      <c r="D39" s="20"/>
      <c r="E39" s="20"/>
    </row>
    <row r="40" ht="14.65" customHeight="1" spans="1:5">
      <c r="A40" s="23" t="s">
        <v>101</v>
      </c>
      <c r="B40" s="21" t="s">
        <v>12</v>
      </c>
      <c r="C40" s="22">
        <v>0</v>
      </c>
      <c r="D40" s="22">
        <v>0</v>
      </c>
      <c r="E40" s="22">
        <v>0</v>
      </c>
    </row>
    <row r="41" ht="14.65" customHeight="1" spans="1:5">
      <c r="A41" s="23" t="s">
        <v>102</v>
      </c>
      <c r="B41" s="23" t="s">
        <v>103</v>
      </c>
      <c r="C41" s="20"/>
      <c r="D41" s="20"/>
      <c r="E41" s="20"/>
    </row>
    <row r="42" ht="14.65" customHeight="1" spans="1:5">
      <c r="A42" s="23" t="s">
        <v>104</v>
      </c>
      <c r="B42" s="23" t="s">
        <v>105</v>
      </c>
      <c r="C42" s="20"/>
      <c r="D42" s="20"/>
      <c r="E42" s="20"/>
    </row>
    <row r="43" ht="14.65" customHeight="1" spans="1:5">
      <c r="A43" s="23" t="s">
        <v>106</v>
      </c>
      <c r="B43" s="23" t="s">
        <v>107</v>
      </c>
      <c r="C43" s="20"/>
      <c r="D43" s="20"/>
      <c r="E43" s="20"/>
    </row>
    <row r="44" ht="14.65" customHeight="1" spans="1:5">
      <c r="A44" s="23" t="s">
        <v>108</v>
      </c>
      <c r="B44" s="23" t="s">
        <v>109</v>
      </c>
      <c r="C44" s="20"/>
      <c r="D44" s="20"/>
      <c r="E44" s="20"/>
    </row>
    <row r="45" ht="14.65" customHeight="1" spans="1:5">
      <c r="A45" s="23" t="s">
        <v>110</v>
      </c>
      <c r="B45" s="21" t="s">
        <v>14</v>
      </c>
      <c r="C45" s="22">
        <f>C46+C47+C48</f>
        <v>0</v>
      </c>
      <c r="D45" s="22">
        <f t="shared" ref="D45:E45" si="0">D46+D47+D48</f>
        <v>0</v>
      </c>
      <c r="E45" s="22">
        <f t="shared" si="0"/>
        <v>17.27</v>
      </c>
    </row>
    <row r="46" ht="14.65" customHeight="1" spans="1:5">
      <c r="A46" s="23" t="s">
        <v>111</v>
      </c>
      <c r="B46" s="23" t="s">
        <v>112</v>
      </c>
      <c r="C46" s="20"/>
      <c r="D46" s="20"/>
      <c r="E46" s="20"/>
    </row>
    <row r="47" ht="14.65" customHeight="1" spans="1:5">
      <c r="A47" s="23" t="s">
        <v>113</v>
      </c>
      <c r="B47" s="23" t="s">
        <v>114</v>
      </c>
      <c r="C47" s="20"/>
      <c r="D47" s="20"/>
      <c r="E47" s="20">
        <v>17.27</v>
      </c>
    </row>
    <row r="48" ht="14.65" customHeight="1" spans="1:5">
      <c r="A48" s="23" t="s">
        <v>115</v>
      </c>
      <c r="B48" s="23" t="s">
        <v>116</v>
      </c>
      <c r="C48" s="20"/>
      <c r="D48" s="20"/>
      <c r="E48" s="20"/>
    </row>
    <row r="49" ht="14.65" customHeight="1" spans="1:5">
      <c r="A49" s="23" t="s">
        <v>117</v>
      </c>
      <c r="B49" s="21" t="s">
        <v>16</v>
      </c>
      <c r="C49" s="22">
        <v>0</v>
      </c>
      <c r="D49" s="22">
        <v>0</v>
      </c>
      <c r="E49" s="22"/>
    </row>
    <row r="50" ht="14.65" customHeight="1" spans="1:5">
      <c r="A50" s="23"/>
      <c r="B50" s="24" t="s">
        <v>18</v>
      </c>
      <c r="C50" s="20">
        <f>C4+C35+C40+C45+C49</f>
        <v>3095.94</v>
      </c>
      <c r="D50" s="20">
        <f>D4+D35+D40+D45+D49</f>
        <v>1400</v>
      </c>
      <c r="E50" s="20">
        <f>E4+E35+E40+E45+E49</f>
        <v>1666.94</v>
      </c>
    </row>
    <row r="51" ht="14.65" customHeight="1" spans="1:5">
      <c r="A51" s="23" t="s">
        <v>118</v>
      </c>
      <c r="B51" s="21" t="s">
        <v>20</v>
      </c>
      <c r="C51" s="22">
        <v>0</v>
      </c>
      <c r="D51" s="22">
        <v>0</v>
      </c>
      <c r="E51" s="22"/>
    </row>
    <row r="52" ht="14.65" customHeight="1" spans="1:5">
      <c r="A52" s="23" t="s">
        <v>119</v>
      </c>
      <c r="B52" s="23" t="s">
        <v>120</v>
      </c>
      <c r="C52" s="20"/>
      <c r="D52" s="20"/>
      <c r="E52" s="20"/>
    </row>
    <row r="53" ht="14.65" customHeight="1" spans="1:5">
      <c r="A53" s="23"/>
      <c r="B53" s="21" t="s">
        <v>22</v>
      </c>
      <c r="C53" s="20">
        <v>123</v>
      </c>
      <c r="D53" s="20">
        <v>194</v>
      </c>
      <c r="E53" s="20">
        <v>209</v>
      </c>
    </row>
    <row r="54" ht="14.65" customHeight="1" spans="1:5">
      <c r="A54" s="23"/>
      <c r="B54" s="24" t="s">
        <v>25</v>
      </c>
      <c r="C54" s="22">
        <f>C50+C51+C53</f>
        <v>3218.94</v>
      </c>
      <c r="D54" s="22">
        <f>D50+D51+D53</f>
        <v>1594</v>
      </c>
      <c r="E54" s="22">
        <f>E50+E51+E53</f>
        <v>1875.94</v>
      </c>
    </row>
    <row r="55" ht="14.65" customHeight="1" spans="1:5">
      <c r="A55" s="23" t="s">
        <v>121</v>
      </c>
      <c r="B55" s="23"/>
      <c r="C55" s="23"/>
      <c r="D55" s="23"/>
      <c r="E55" s="23"/>
    </row>
  </sheetData>
  <mergeCells count="3">
    <mergeCell ref="A1:E1"/>
    <mergeCell ref="A2:E2"/>
    <mergeCell ref="A55:E55"/>
  </mergeCells>
  <pageMargins left="1.0625" right="0.94488188976378" top="0.984251968503937" bottom="0.984251968503937" header="0.708661417322835" footer="0.708661417322835"/>
  <pageSetup paperSize="9" scale="80" fitToWidth="0" orientation="portrait" horizontalDpi="300" verticalDpi="300"/>
  <headerFooter alignWithMargins="0">
    <oddHeader>&amp;L&amp;16国资预调02表</oddHeader>
    <oddFooter>&amp;C&amp;17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workbookViewId="0">
      <selection activeCell="H15" sqref="A1:H15"/>
    </sheetView>
  </sheetViews>
  <sheetFormatPr defaultColWidth="9" defaultRowHeight="14.25" outlineLevelCol="3"/>
  <cols>
    <col min="1" max="1" width="36.125" customWidth="1"/>
    <col min="2" max="2" width="13.375" style="1" customWidth="1"/>
    <col min="3" max="3" width="13.375" customWidth="1"/>
    <col min="4" max="4" width="15.5" customWidth="1"/>
  </cols>
  <sheetData>
    <row r="1" ht="50.25" customHeight="1" spans="1:4">
      <c r="A1" s="27" t="s">
        <v>122</v>
      </c>
      <c r="B1" s="3"/>
      <c r="C1" s="3"/>
      <c r="D1" s="3"/>
    </row>
    <row r="2" customHeight="1" spans="1:4">
      <c r="A2" s="4"/>
      <c r="B2" s="4"/>
      <c r="C2" s="5" t="s">
        <v>123</v>
      </c>
      <c r="D2" s="5"/>
    </row>
    <row r="3" ht="17.1" customHeight="1" spans="1:4">
      <c r="A3" s="28" t="s">
        <v>124</v>
      </c>
      <c r="B3" s="7" t="s">
        <v>5</v>
      </c>
      <c r="C3" s="6" t="s">
        <v>125</v>
      </c>
      <c r="D3" s="29" t="s">
        <v>7</v>
      </c>
    </row>
    <row r="4" spans="1:4">
      <c r="A4" s="30" t="s">
        <v>126</v>
      </c>
      <c r="B4" s="9">
        <v>237.014482</v>
      </c>
      <c r="C4" s="31">
        <v>590</v>
      </c>
      <c r="D4" s="32">
        <v>504.96</v>
      </c>
    </row>
    <row r="5" spans="1:4">
      <c r="A5" s="33" t="s">
        <v>127</v>
      </c>
      <c r="B5" s="9">
        <v>119.10013065</v>
      </c>
      <c r="C5" s="31">
        <v>225</v>
      </c>
      <c r="D5" s="32">
        <v>204.66</v>
      </c>
    </row>
    <row r="6" spans="1:4">
      <c r="A6" s="30" t="s">
        <v>128</v>
      </c>
      <c r="B6" s="9">
        <v>49.265359</v>
      </c>
      <c r="C6" s="31">
        <v>108</v>
      </c>
      <c r="D6" s="32">
        <v>131.38</v>
      </c>
    </row>
    <row r="7" spans="1:4">
      <c r="A7" s="30" t="s">
        <v>129</v>
      </c>
      <c r="B7" s="9"/>
      <c r="C7" s="31"/>
      <c r="D7" s="32">
        <v>70.37</v>
      </c>
    </row>
    <row r="8" spans="1:4">
      <c r="A8" s="30" t="s">
        <v>130</v>
      </c>
      <c r="B8" s="9"/>
      <c r="C8" s="31"/>
      <c r="D8" s="32">
        <v>58.9</v>
      </c>
    </row>
    <row r="9" spans="1:4">
      <c r="A9" s="30" t="s">
        <v>131</v>
      </c>
      <c r="B9" s="9">
        <v>3.008871</v>
      </c>
      <c r="C9" s="31">
        <v>2</v>
      </c>
      <c r="D9" s="32">
        <v>0.32</v>
      </c>
    </row>
    <row r="10" spans="1:4">
      <c r="A10" s="30" t="s">
        <v>132</v>
      </c>
      <c r="B10" s="9">
        <v>3.64180845</v>
      </c>
      <c r="C10" s="31"/>
      <c r="D10" s="32"/>
    </row>
    <row r="11" spans="1:4">
      <c r="A11" s="30" t="s">
        <v>133</v>
      </c>
      <c r="B11" s="9">
        <v>4.71101325</v>
      </c>
      <c r="C11" s="31"/>
      <c r="D11" s="32"/>
    </row>
    <row r="12" spans="1:4">
      <c r="A12" s="30" t="s">
        <v>134</v>
      </c>
      <c r="B12" s="9">
        <v>30.985836</v>
      </c>
      <c r="C12" s="34">
        <v>36</v>
      </c>
      <c r="D12" s="35">
        <v>48.58</v>
      </c>
    </row>
    <row r="13" spans="1:4">
      <c r="A13" s="30" t="s">
        <v>135</v>
      </c>
      <c r="B13" s="9">
        <v>17.92661685</v>
      </c>
      <c r="C13" s="34">
        <v>44</v>
      </c>
      <c r="D13" s="35">
        <v>50.96</v>
      </c>
    </row>
    <row r="14" spans="1:4">
      <c r="A14" s="30" t="s">
        <v>136</v>
      </c>
      <c r="B14" s="9">
        <v>19.72843</v>
      </c>
      <c r="C14" s="31">
        <v>25</v>
      </c>
      <c r="D14" s="32">
        <v>41.54</v>
      </c>
    </row>
    <row r="15" spans="1:4">
      <c r="A15" s="33" t="s">
        <v>137</v>
      </c>
      <c r="B15" s="9">
        <v>9.601663</v>
      </c>
      <c r="C15" s="31">
        <v>10</v>
      </c>
      <c r="D15" s="32">
        <v>21.63</v>
      </c>
    </row>
    <row r="16" spans="1:4">
      <c r="A16" s="30" t="s">
        <v>138</v>
      </c>
      <c r="B16" s="9">
        <v>4.838658</v>
      </c>
      <c r="C16" s="31">
        <v>10</v>
      </c>
      <c r="D16" s="32">
        <v>10.61</v>
      </c>
    </row>
    <row r="17" spans="1:4">
      <c r="A17" s="30" t="s">
        <v>139</v>
      </c>
      <c r="B17" s="9"/>
      <c r="C17" s="31"/>
      <c r="D17" s="32">
        <v>9.4</v>
      </c>
    </row>
    <row r="18" spans="1:4">
      <c r="A18" s="30" t="s">
        <v>140</v>
      </c>
      <c r="B18" s="9"/>
      <c r="C18" s="31"/>
      <c r="D18" s="32">
        <v>7.64</v>
      </c>
    </row>
    <row r="19" spans="1:4">
      <c r="A19" s="33" t="s">
        <v>141</v>
      </c>
      <c r="B19" s="9">
        <v>0.770578</v>
      </c>
      <c r="C19" s="31"/>
      <c r="D19" s="32">
        <v>24.11</v>
      </c>
    </row>
    <row r="20" spans="1:4">
      <c r="A20" s="30" t="s">
        <v>142</v>
      </c>
      <c r="B20" s="9">
        <v>80.440117875</v>
      </c>
      <c r="C20" s="31">
        <v>55</v>
      </c>
      <c r="D20" s="32">
        <v>42.72</v>
      </c>
    </row>
    <row r="21" spans="1:4">
      <c r="A21" s="33" t="s">
        <v>143</v>
      </c>
      <c r="B21" s="9">
        <v>3.971121</v>
      </c>
      <c r="C21" s="31"/>
      <c r="D21" s="32"/>
    </row>
    <row r="22" spans="1:4">
      <c r="A22" s="30" t="s">
        <v>144</v>
      </c>
      <c r="B22" s="9">
        <v>33.5540112</v>
      </c>
      <c r="C22" s="34"/>
      <c r="D22" s="35">
        <v>126.56</v>
      </c>
    </row>
    <row r="23" spans="1:4">
      <c r="A23" s="30" t="s">
        <v>145</v>
      </c>
      <c r="B23" s="9">
        <v>2.592127</v>
      </c>
      <c r="C23" s="31"/>
      <c r="D23" s="32"/>
    </row>
    <row r="24" spans="1:4">
      <c r="A24" s="36" t="s">
        <v>146</v>
      </c>
      <c r="B24" s="9">
        <v>0.4417611</v>
      </c>
      <c r="C24" s="34"/>
      <c r="D24" s="35">
        <v>11.31</v>
      </c>
    </row>
    <row r="25" spans="1:4">
      <c r="A25" s="36" t="s">
        <v>147</v>
      </c>
      <c r="B25" s="9">
        <v>23.956571</v>
      </c>
      <c r="C25" s="31">
        <v>58</v>
      </c>
      <c r="D25" s="32">
        <v>45.8</v>
      </c>
    </row>
    <row r="26" spans="1:4">
      <c r="A26" s="36" t="s">
        <v>148</v>
      </c>
      <c r="B26" s="9">
        <v>6.11356572</v>
      </c>
      <c r="C26" s="34"/>
      <c r="D26" s="35"/>
    </row>
    <row r="27" spans="1:4">
      <c r="A27" s="36" t="s">
        <v>149</v>
      </c>
      <c r="B27" s="9">
        <v>0.581281949999999</v>
      </c>
      <c r="C27" s="34"/>
      <c r="D27" s="35"/>
    </row>
    <row r="28" spans="1:4">
      <c r="A28" s="36" t="s">
        <v>150</v>
      </c>
      <c r="B28" s="9">
        <v>11.6514954</v>
      </c>
      <c r="C28" s="31"/>
      <c r="D28" s="32">
        <v>14.29</v>
      </c>
    </row>
    <row r="29" spans="1:4">
      <c r="A29" s="36" t="s">
        <v>151</v>
      </c>
      <c r="B29" s="9">
        <v>0.24773175</v>
      </c>
      <c r="C29" s="31">
        <v>18</v>
      </c>
      <c r="D29" s="32">
        <v>0.7</v>
      </c>
    </row>
    <row r="30" spans="1:4">
      <c r="A30" s="36" t="s">
        <v>152</v>
      </c>
      <c r="B30" s="9"/>
      <c r="C30" s="31"/>
      <c r="D30" s="32">
        <v>0.22</v>
      </c>
    </row>
    <row r="31" spans="1:4">
      <c r="A31" s="36" t="s">
        <v>153</v>
      </c>
      <c r="B31" s="9"/>
      <c r="C31" s="31"/>
      <c r="D31" s="32">
        <v>8.51</v>
      </c>
    </row>
    <row r="32" spans="1:4">
      <c r="A32" s="36" t="s">
        <v>154</v>
      </c>
      <c r="B32" s="9"/>
      <c r="C32" s="31"/>
      <c r="D32" s="32">
        <v>8.76</v>
      </c>
    </row>
    <row r="33" spans="1:4">
      <c r="A33" s="36" t="s">
        <v>155</v>
      </c>
      <c r="B33" s="9">
        <v>2.09480235</v>
      </c>
      <c r="C33" s="31"/>
      <c r="D33" s="32"/>
    </row>
    <row r="34" spans="1:4">
      <c r="A34" s="36" t="s">
        <v>156</v>
      </c>
      <c r="B34" s="9">
        <v>9.484611</v>
      </c>
      <c r="C34" s="31">
        <v>64</v>
      </c>
      <c r="D34" s="32">
        <v>77.05</v>
      </c>
    </row>
    <row r="35" spans="1:4">
      <c r="A35" s="36" t="s">
        <v>157</v>
      </c>
      <c r="B35" s="9">
        <v>0.67875465</v>
      </c>
      <c r="C35" s="31"/>
      <c r="D35" s="32"/>
    </row>
    <row r="36" spans="1:4">
      <c r="A36" s="36" t="s">
        <v>158</v>
      </c>
      <c r="B36" s="9">
        <v>2.12658</v>
      </c>
      <c r="C36" s="31"/>
      <c r="D36" s="32">
        <v>6.86</v>
      </c>
    </row>
    <row r="37" spans="1:4">
      <c r="A37" s="36" t="s">
        <v>159</v>
      </c>
      <c r="B37" s="9">
        <v>19.296431</v>
      </c>
      <c r="C37" s="31">
        <v>35</v>
      </c>
      <c r="D37" s="32">
        <v>38.95</v>
      </c>
    </row>
    <row r="38" spans="1:4">
      <c r="A38" s="36" t="s">
        <v>160</v>
      </c>
      <c r="B38" s="9">
        <v>0.635214</v>
      </c>
      <c r="C38" s="31"/>
      <c r="D38" s="32">
        <v>4.52</v>
      </c>
    </row>
    <row r="39" spans="1:4">
      <c r="A39" s="36" t="s">
        <v>161</v>
      </c>
      <c r="B39" s="9"/>
      <c r="C39" s="31"/>
      <c r="D39" s="32">
        <v>3.81</v>
      </c>
    </row>
    <row r="40" spans="1:4">
      <c r="A40" s="36" t="s">
        <v>162</v>
      </c>
      <c r="B40" s="9">
        <v>1.617678</v>
      </c>
      <c r="C40" s="31"/>
      <c r="D40" s="32">
        <f>17.27+1.48</f>
        <v>18.75</v>
      </c>
    </row>
    <row r="41" spans="1:4">
      <c r="A41" s="36" t="s">
        <v>163</v>
      </c>
      <c r="B41" s="9">
        <v>3.051257</v>
      </c>
      <c r="C41" s="31"/>
      <c r="D41" s="32">
        <v>6.74</v>
      </c>
    </row>
    <row r="42" spans="1:4">
      <c r="A42" s="36" t="s">
        <v>164</v>
      </c>
      <c r="B42" s="9">
        <v>2205</v>
      </c>
      <c r="C42" s="31"/>
      <c r="D42" s="32"/>
    </row>
    <row r="43" spans="1:4">
      <c r="A43" s="36" t="s">
        <v>153</v>
      </c>
      <c r="B43" s="9">
        <v>55</v>
      </c>
      <c r="C43" s="31">
        <v>120</v>
      </c>
      <c r="D43" s="32"/>
    </row>
    <row r="44" spans="1:4">
      <c r="A44" s="36" t="s">
        <v>165</v>
      </c>
      <c r="B44" s="9">
        <v>132.81</v>
      </c>
      <c r="C44" s="31"/>
      <c r="D44" s="29">
        <v>66.41</v>
      </c>
    </row>
    <row r="45" spans="1:4">
      <c r="A45" s="37" t="s">
        <v>166</v>
      </c>
      <c r="B45" s="10">
        <f>SUM(B4:B44)</f>
        <v>3095.938558195</v>
      </c>
      <c r="C45" s="31">
        <f>SUM(C4:C43)</f>
        <v>1400</v>
      </c>
      <c r="D45" s="32">
        <f>SUM(D4:D44)</f>
        <v>1667.02</v>
      </c>
    </row>
  </sheetData>
  <mergeCells count="2">
    <mergeCell ref="A1:D1"/>
    <mergeCell ref="C2:D2"/>
  </mergeCells>
  <pageMargins left="0.708661417322835" right="0.393700787401575" top="0.94488188976378" bottom="0.94488188976378" header="0.708661417322835" footer="0.708661417322835"/>
  <pageSetup paperSize="9" orientation="portrait"/>
  <headerFooter>
    <oddHeader>&amp;L国资预调03表</oddHeader>
    <oddFooter>&amp;C3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N40"/>
  <sheetViews>
    <sheetView zoomScale="90" zoomScaleNormal="90" workbookViewId="0">
      <selection activeCell="H15" sqref="A1:N15"/>
    </sheetView>
  </sheetViews>
  <sheetFormatPr defaultColWidth="9" defaultRowHeight="12.75"/>
  <cols>
    <col min="1" max="1" width="8.375" style="14" customWidth="1"/>
    <col min="2" max="2" width="46.9416666666667" style="14" customWidth="1"/>
    <col min="3" max="3" width="6.5" style="15" customWidth="1"/>
    <col min="4" max="5" width="9.25" style="15" customWidth="1"/>
    <col min="6" max="6" width="7.75" style="15" customWidth="1"/>
    <col min="7" max="7" width="6.5" style="15" customWidth="1"/>
    <col min="8" max="9" width="9.25" style="15" customWidth="1"/>
    <col min="10" max="10" width="7.75" style="15" customWidth="1"/>
    <col min="11" max="11" width="6.5" style="15" customWidth="1"/>
    <col min="12" max="13" width="9.25" style="15" customWidth="1"/>
    <col min="14" max="14" width="7.75" style="15" customWidth="1"/>
    <col min="15" max="16384" width="9" style="14"/>
  </cols>
  <sheetData>
    <row r="1" ht="28.9" customHeight="1" spans="1:14">
      <c r="A1" s="16" t="s">
        <v>167</v>
      </c>
      <c r="B1" s="17"/>
      <c r="C1" s="17"/>
      <c r="D1" s="17"/>
      <c r="E1" s="17"/>
      <c r="F1" s="17"/>
      <c r="G1" s="17"/>
      <c r="H1" s="17"/>
      <c r="I1" s="17"/>
      <c r="J1" s="17"/>
      <c r="K1" s="25"/>
      <c r="L1" s="25"/>
      <c r="M1" s="25"/>
      <c r="N1" s="25"/>
    </row>
    <row r="2" ht="21" customHeight="1" spans="1:14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26" t="s">
        <v>1</v>
      </c>
      <c r="N2" s="26"/>
    </row>
    <row r="3" ht="14.65" customHeight="1" spans="1:14">
      <c r="A3" s="19" t="s">
        <v>29</v>
      </c>
      <c r="B3" s="19" t="s">
        <v>30</v>
      </c>
      <c r="C3" s="20" t="s">
        <v>5</v>
      </c>
      <c r="D3" s="20"/>
      <c r="E3" s="20"/>
      <c r="F3" s="20"/>
      <c r="G3" s="20" t="s">
        <v>125</v>
      </c>
      <c r="H3" s="20"/>
      <c r="I3" s="20"/>
      <c r="J3" s="20"/>
      <c r="K3" s="20" t="s">
        <v>7</v>
      </c>
      <c r="L3" s="20"/>
      <c r="M3" s="20"/>
      <c r="N3" s="20"/>
    </row>
    <row r="4" ht="28.9" customHeight="1" spans="1:14">
      <c r="A4" s="19"/>
      <c r="B4" s="19"/>
      <c r="C4" s="20" t="s">
        <v>166</v>
      </c>
      <c r="D4" s="20" t="s">
        <v>168</v>
      </c>
      <c r="E4" s="20" t="s">
        <v>169</v>
      </c>
      <c r="F4" s="20" t="s">
        <v>170</v>
      </c>
      <c r="G4" s="20" t="s">
        <v>166</v>
      </c>
      <c r="H4" s="20" t="s">
        <v>168</v>
      </c>
      <c r="I4" s="20" t="s">
        <v>169</v>
      </c>
      <c r="J4" s="20" t="s">
        <v>170</v>
      </c>
      <c r="K4" s="20" t="s">
        <v>166</v>
      </c>
      <c r="L4" s="20" t="s">
        <v>168</v>
      </c>
      <c r="M4" s="20" t="s">
        <v>169</v>
      </c>
      <c r="N4" s="20" t="s">
        <v>170</v>
      </c>
    </row>
    <row r="5" ht="14.65" customHeight="1" spans="1:14">
      <c r="A5" s="21" t="s">
        <v>171</v>
      </c>
      <c r="B5" s="21" t="s">
        <v>172</v>
      </c>
      <c r="C5" s="22">
        <v>2391</v>
      </c>
      <c r="D5" s="22"/>
      <c r="E5" s="22"/>
      <c r="F5" s="22">
        <v>2391</v>
      </c>
      <c r="G5" s="22">
        <f>H5+I5+J5</f>
        <v>1314</v>
      </c>
      <c r="H5" s="22"/>
      <c r="I5" s="22"/>
      <c r="J5" s="22">
        <f>J16+J25+J31</f>
        <v>1314</v>
      </c>
      <c r="K5" s="22">
        <f>L5+M5+N5</f>
        <v>1543</v>
      </c>
      <c r="L5" s="22"/>
      <c r="M5" s="22"/>
      <c r="N5" s="22">
        <v>1543</v>
      </c>
    </row>
    <row r="6" ht="14.65" customHeight="1" spans="1:14">
      <c r="A6" s="21" t="s">
        <v>173</v>
      </c>
      <c r="B6" s="21" t="s">
        <v>174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</row>
    <row r="7" ht="14.65" customHeight="1" spans="1:14">
      <c r="A7" s="23" t="s">
        <v>175</v>
      </c>
      <c r="B7" s="23" t="s">
        <v>176</v>
      </c>
      <c r="C7" s="22"/>
      <c r="D7" s="20"/>
      <c r="E7" s="20"/>
      <c r="F7" s="22"/>
      <c r="G7" s="22"/>
      <c r="H7" s="20"/>
      <c r="I7" s="20"/>
      <c r="J7" s="20"/>
      <c r="K7" s="22"/>
      <c r="L7" s="20"/>
      <c r="M7" s="20"/>
      <c r="N7" s="20"/>
    </row>
    <row r="8" ht="14.65" customHeight="1" spans="1:14">
      <c r="A8" s="23" t="s">
        <v>177</v>
      </c>
      <c r="B8" s="23" t="s">
        <v>178</v>
      </c>
      <c r="C8" s="22"/>
      <c r="D8" s="20"/>
      <c r="E8" s="20"/>
      <c r="F8" s="22"/>
      <c r="G8" s="22"/>
      <c r="H8" s="20"/>
      <c r="I8" s="20"/>
      <c r="J8" s="20"/>
      <c r="K8" s="22"/>
      <c r="L8" s="20"/>
      <c r="M8" s="20"/>
      <c r="N8" s="20"/>
    </row>
    <row r="9" ht="14.65" customHeight="1" spans="1:14">
      <c r="A9" s="23" t="s">
        <v>179</v>
      </c>
      <c r="B9" s="23" t="s">
        <v>180</v>
      </c>
      <c r="C9" s="22"/>
      <c r="D9" s="20"/>
      <c r="E9" s="20"/>
      <c r="F9" s="22"/>
      <c r="G9" s="22"/>
      <c r="H9" s="20"/>
      <c r="I9" s="20"/>
      <c r="J9" s="20"/>
      <c r="K9" s="22"/>
      <c r="L9" s="20"/>
      <c r="M9" s="20"/>
      <c r="N9" s="20"/>
    </row>
    <row r="10" ht="14.65" customHeight="1" spans="1:14">
      <c r="A10" s="23" t="s">
        <v>181</v>
      </c>
      <c r="B10" s="23" t="s">
        <v>182</v>
      </c>
      <c r="C10" s="22"/>
      <c r="D10" s="20"/>
      <c r="E10" s="20"/>
      <c r="F10" s="22"/>
      <c r="G10" s="22"/>
      <c r="H10" s="20"/>
      <c r="I10" s="20"/>
      <c r="J10" s="20"/>
      <c r="K10" s="22"/>
      <c r="L10" s="20"/>
      <c r="M10" s="20"/>
      <c r="N10" s="20"/>
    </row>
    <row r="11" ht="14.65" customHeight="1" spans="1:14">
      <c r="A11" s="23" t="s">
        <v>183</v>
      </c>
      <c r="B11" s="23" t="s">
        <v>184</v>
      </c>
      <c r="C11" s="22"/>
      <c r="D11" s="20"/>
      <c r="E11" s="20"/>
      <c r="F11" s="22"/>
      <c r="G11" s="22"/>
      <c r="H11" s="20"/>
      <c r="I11" s="20"/>
      <c r="J11" s="20"/>
      <c r="K11" s="22"/>
      <c r="L11" s="20"/>
      <c r="M11" s="20"/>
      <c r="N11" s="20"/>
    </row>
    <row r="12" ht="14.65" customHeight="1" spans="1:14">
      <c r="A12" s="23" t="s">
        <v>185</v>
      </c>
      <c r="B12" s="23" t="s">
        <v>186</v>
      </c>
      <c r="C12" s="22"/>
      <c r="D12" s="20"/>
      <c r="E12" s="20"/>
      <c r="F12" s="22"/>
      <c r="G12" s="22"/>
      <c r="H12" s="20"/>
      <c r="I12" s="20"/>
      <c r="J12" s="20"/>
      <c r="K12" s="22"/>
      <c r="L12" s="20"/>
      <c r="M12" s="20"/>
      <c r="N12" s="20"/>
    </row>
    <row r="13" ht="14.65" customHeight="1" spans="1:14">
      <c r="A13" s="23" t="s">
        <v>187</v>
      </c>
      <c r="B13" s="23" t="s">
        <v>188</v>
      </c>
      <c r="C13" s="22"/>
      <c r="D13" s="20"/>
      <c r="E13" s="20"/>
      <c r="F13" s="22"/>
      <c r="G13" s="22"/>
      <c r="H13" s="20"/>
      <c r="I13" s="20"/>
      <c r="J13" s="20"/>
      <c r="K13" s="22"/>
      <c r="L13" s="20"/>
      <c r="M13" s="20"/>
      <c r="N13" s="20"/>
    </row>
    <row r="14" ht="14.65" customHeight="1" spans="1:14">
      <c r="A14" s="23" t="s">
        <v>189</v>
      </c>
      <c r="B14" s="23" t="s">
        <v>190</v>
      </c>
      <c r="C14" s="22"/>
      <c r="D14" s="20"/>
      <c r="E14" s="20"/>
      <c r="F14" s="22"/>
      <c r="G14" s="22"/>
      <c r="H14" s="20"/>
      <c r="I14" s="20"/>
      <c r="J14" s="20"/>
      <c r="K14" s="22"/>
      <c r="L14" s="20"/>
      <c r="M14" s="20"/>
      <c r="N14" s="20"/>
    </row>
    <row r="15" ht="14.65" customHeight="1" spans="1:14">
      <c r="A15" s="23" t="s">
        <v>191</v>
      </c>
      <c r="B15" s="23" t="s">
        <v>192</v>
      </c>
      <c r="C15" s="22"/>
      <c r="D15" s="20"/>
      <c r="E15" s="20"/>
      <c r="F15" s="22"/>
      <c r="G15" s="22"/>
      <c r="H15" s="20"/>
      <c r="I15" s="20"/>
      <c r="J15" s="20"/>
      <c r="K15" s="22"/>
      <c r="L15" s="20"/>
      <c r="M15" s="20"/>
      <c r="N15" s="20"/>
    </row>
    <row r="16" ht="14.65" customHeight="1" spans="1:14">
      <c r="A16" s="21" t="s">
        <v>193</v>
      </c>
      <c r="B16" s="21" t="s">
        <v>194</v>
      </c>
      <c r="C16" s="22">
        <v>1362</v>
      </c>
      <c r="D16" s="22"/>
      <c r="E16" s="22"/>
      <c r="F16" s="22">
        <v>1362</v>
      </c>
      <c r="G16" s="22">
        <f>H16+I16+J16</f>
        <v>894</v>
      </c>
      <c r="H16" s="22"/>
      <c r="I16" s="22"/>
      <c r="J16" s="22">
        <v>894</v>
      </c>
      <c r="K16" s="22">
        <f>L16+M16+N16</f>
        <v>1043</v>
      </c>
      <c r="L16" s="22"/>
      <c r="M16" s="22"/>
      <c r="N16" s="22">
        <v>1043</v>
      </c>
    </row>
    <row r="17" ht="14.65" customHeight="1" spans="1:14">
      <c r="A17" s="23" t="s">
        <v>195</v>
      </c>
      <c r="B17" s="23" t="s">
        <v>196</v>
      </c>
      <c r="C17" s="22"/>
      <c r="D17" s="20"/>
      <c r="E17" s="20"/>
      <c r="F17" s="22"/>
      <c r="G17" s="22"/>
      <c r="H17" s="20"/>
      <c r="I17" s="20"/>
      <c r="J17" s="20"/>
      <c r="K17" s="22"/>
      <c r="L17" s="20"/>
      <c r="M17" s="20"/>
      <c r="N17" s="20"/>
    </row>
    <row r="18" ht="14.65" customHeight="1" spans="1:14">
      <c r="A18" s="23" t="s">
        <v>197</v>
      </c>
      <c r="B18" s="23" t="s">
        <v>198</v>
      </c>
      <c r="C18" s="22"/>
      <c r="D18" s="20"/>
      <c r="E18" s="20"/>
      <c r="F18" s="22"/>
      <c r="G18" s="22"/>
      <c r="H18" s="20"/>
      <c r="I18" s="20"/>
      <c r="J18" s="20"/>
      <c r="K18" s="22"/>
      <c r="L18" s="20"/>
      <c r="M18" s="20"/>
      <c r="N18" s="20"/>
    </row>
    <row r="19" ht="14.65" customHeight="1" spans="1:14">
      <c r="A19" s="23" t="s">
        <v>199</v>
      </c>
      <c r="B19" s="23" t="s">
        <v>200</v>
      </c>
      <c r="C19" s="22"/>
      <c r="D19" s="20"/>
      <c r="E19" s="20"/>
      <c r="F19" s="22"/>
      <c r="G19" s="22"/>
      <c r="H19" s="20"/>
      <c r="I19" s="20"/>
      <c r="J19" s="20"/>
      <c r="K19" s="22"/>
      <c r="L19" s="20"/>
      <c r="M19" s="20"/>
      <c r="N19" s="20"/>
    </row>
    <row r="20" ht="14.65" customHeight="1" spans="1:14">
      <c r="A20" s="23" t="s">
        <v>201</v>
      </c>
      <c r="B20" s="23" t="s">
        <v>202</v>
      </c>
      <c r="C20" s="22"/>
      <c r="D20" s="20"/>
      <c r="E20" s="20"/>
      <c r="F20" s="22"/>
      <c r="G20" s="22"/>
      <c r="H20" s="20"/>
      <c r="I20" s="20"/>
      <c r="J20" s="20"/>
      <c r="K20" s="22"/>
      <c r="L20" s="20"/>
      <c r="M20" s="20"/>
      <c r="N20" s="20"/>
    </row>
    <row r="21" ht="14.65" customHeight="1" spans="1:14">
      <c r="A21" s="23" t="s">
        <v>203</v>
      </c>
      <c r="B21" s="23" t="s">
        <v>204</v>
      </c>
      <c r="C21" s="22"/>
      <c r="D21" s="20"/>
      <c r="E21" s="20"/>
      <c r="F21" s="22"/>
      <c r="G21" s="22"/>
      <c r="H21" s="20"/>
      <c r="I21" s="20"/>
      <c r="J21" s="20"/>
      <c r="K21" s="22"/>
      <c r="L21" s="20"/>
      <c r="M21" s="20"/>
      <c r="N21" s="20"/>
    </row>
    <row r="22" ht="14.65" customHeight="1" spans="1:14">
      <c r="A22" s="23" t="s">
        <v>205</v>
      </c>
      <c r="B22" s="23" t="s">
        <v>206</v>
      </c>
      <c r="C22" s="22"/>
      <c r="D22" s="20"/>
      <c r="E22" s="20"/>
      <c r="F22" s="22"/>
      <c r="G22" s="22"/>
      <c r="H22" s="20"/>
      <c r="I22" s="20"/>
      <c r="J22" s="20"/>
      <c r="K22" s="22"/>
      <c r="L22" s="20"/>
      <c r="M22" s="20"/>
      <c r="N22" s="20"/>
    </row>
    <row r="23" ht="14.65" customHeight="1" spans="1:14">
      <c r="A23" s="23" t="s">
        <v>207</v>
      </c>
      <c r="B23" s="23" t="s">
        <v>208</v>
      </c>
      <c r="C23" s="22"/>
      <c r="D23" s="20"/>
      <c r="E23" s="20"/>
      <c r="F23" s="22"/>
      <c r="G23" s="22"/>
      <c r="H23" s="20"/>
      <c r="I23" s="20"/>
      <c r="J23" s="20"/>
      <c r="K23" s="22"/>
      <c r="L23" s="20"/>
      <c r="M23" s="20"/>
      <c r="N23" s="20"/>
    </row>
    <row r="24" ht="14.65" customHeight="1" spans="1:14">
      <c r="A24" s="23" t="s">
        <v>209</v>
      </c>
      <c r="B24" s="23" t="s">
        <v>210</v>
      </c>
      <c r="C24" s="20">
        <v>1362</v>
      </c>
      <c r="D24" s="20"/>
      <c r="E24" s="20"/>
      <c r="F24" s="20">
        <v>1362</v>
      </c>
      <c r="G24" s="20">
        <f>H24+I24+J24</f>
        <v>894</v>
      </c>
      <c r="H24" s="20"/>
      <c r="I24" s="20"/>
      <c r="J24" s="20">
        <v>894</v>
      </c>
      <c r="K24" s="20">
        <f>L24+M24+N24</f>
        <v>1043</v>
      </c>
      <c r="L24" s="20"/>
      <c r="M24" s="20"/>
      <c r="N24" s="20">
        <v>1043</v>
      </c>
    </row>
    <row r="25" ht="14.65" customHeight="1" spans="1:14">
      <c r="A25" s="21" t="s">
        <v>211</v>
      </c>
      <c r="B25" s="21" t="s">
        <v>212</v>
      </c>
      <c r="C25" s="22">
        <v>100</v>
      </c>
      <c r="D25" s="22"/>
      <c r="E25" s="22"/>
      <c r="F25" s="22">
        <v>100</v>
      </c>
      <c r="G25" s="22"/>
      <c r="H25" s="22"/>
      <c r="I25" s="22"/>
      <c r="J25" s="22"/>
      <c r="K25" s="22"/>
      <c r="L25" s="22"/>
      <c r="M25" s="22"/>
      <c r="N25" s="22"/>
    </row>
    <row r="26" ht="14.65" customHeight="1" spans="1:14">
      <c r="A26" s="23" t="s">
        <v>213</v>
      </c>
      <c r="B26" s="23" t="s">
        <v>214</v>
      </c>
      <c r="C26" s="20">
        <v>100</v>
      </c>
      <c r="D26" s="20"/>
      <c r="E26" s="20"/>
      <c r="F26" s="20">
        <v>100</v>
      </c>
      <c r="G26" s="20"/>
      <c r="H26" s="20"/>
      <c r="I26" s="20"/>
      <c r="J26" s="20"/>
      <c r="K26" s="20"/>
      <c r="L26" s="20"/>
      <c r="M26" s="20"/>
      <c r="N26" s="20"/>
    </row>
    <row r="27" ht="14.65" customHeight="1" spans="1:14">
      <c r="A27" s="21" t="s">
        <v>215</v>
      </c>
      <c r="B27" s="21" t="s">
        <v>216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</row>
    <row r="28" ht="14.65" customHeight="1" spans="1:14">
      <c r="A28" s="23" t="s">
        <v>217</v>
      </c>
      <c r="B28" s="23" t="s">
        <v>218</v>
      </c>
      <c r="C28" s="22"/>
      <c r="D28" s="20"/>
      <c r="E28" s="20"/>
      <c r="F28" s="22"/>
      <c r="G28" s="22"/>
      <c r="H28" s="20"/>
      <c r="I28" s="20"/>
      <c r="J28" s="20"/>
      <c r="K28" s="22"/>
      <c r="L28" s="20"/>
      <c r="M28" s="20"/>
      <c r="N28" s="20"/>
    </row>
    <row r="29" ht="14.65" customHeight="1" spans="1:14">
      <c r="A29" s="23" t="s">
        <v>219</v>
      </c>
      <c r="B29" s="23" t="s">
        <v>220</v>
      </c>
      <c r="C29" s="22"/>
      <c r="D29" s="20"/>
      <c r="E29" s="20"/>
      <c r="F29" s="22"/>
      <c r="G29" s="22"/>
      <c r="H29" s="20"/>
      <c r="I29" s="20"/>
      <c r="J29" s="20"/>
      <c r="K29" s="22"/>
      <c r="L29" s="20"/>
      <c r="M29" s="20"/>
      <c r="N29" s="20"/>
    </row>
    <row r="30" ht="14.65" customHeight="1" spans="1:14">
      <c r="A30" s="23" t="s">
        <v>221</v>
      </c>
      <c r="B30" s="23" t="s">
        <v>222</v>
      </c>
      <c r="C30" s="22"/>
      <c r="D30" s="20"/>
      <c r="E30" s="20"/>
      <c r="F30" s="22"/>
      <c r="G30" s="22"/>
      <c r="H30" s="20"/>
      <c r="I30" s="20"/>
      <c r="J30" s="20"/>
      <c r="K30" s="22"/>
      <c r="L30" s="20"/>
      <c r="M30" s="20"/>
      <c r="N30" s="20"/>
    </row>
    <row r="31" ht="14.65" customHeight="1" spans="1:14">
      <c r="A31" s="21" t="s">
        <v>223</v>
      </c>
      <c r="B31" s="21" t="s">
        <v>224</v>
      </c>
      <c r="C31" s="22">
        <v>929</v>
      </c>
      <c r="D31" s="22"/>
      <c r="E31" s="22"/>
      <c r="F31" s="22">
        <v>929</v>
      </c>
      <c r="G31" s="22">
        <f>H31+I31+J31</f>
        <v>420</v>
      </c>
      <c r="H31" s="22"/>
      <c r="I31" s="22"/>
      <c r="J31" s="22">
        <f>J32</f>
        <v>420</v>
      </c>
      <c r="K31" s="22">
        <f>L31+M31+N31</f>
        <v>500</v>
      </c>
      <c r="L31" s="22"/>
      <c r="M31" s="22"/>
      <c r="N31" s="22">
        <v>500</v>
      </c>
    </row>
    <row r="32" ht="14.65" customHeight="1" spans="1:14">
      <c r="A32" s="23" t="s">
        <v>225</v>
      </c>
      <c r="B32" s="23" t="s">
        <v>226</v>
      </c>
      <c r="C32" s="20">
        <v>929</v>
      </c>
      <c r="D32" s="20"/>
      <c r="E32" s="20"/>
      <c r="F32" s="20">
        <v>929</v>
      </c>
      <c r="G32" s="20">
        <f>H32+I32+J32</f>
        <v>420</v>
      </c>
      <c r="H32" s="20"/>
      <c r="I32" s="20"/>
      <c r="J32" s="20">
        <v>420</v>
      </c>
      <c r="K32" s="20">
        <f>L32+M32+N32</f>
        <v>500</v>
      </c>
      <c r="L32" s="20"/>
      <c r="M32" s="20"/>
      <c r="N32" s="20">
        <v>500</v>
      </c>
    </row>
    <row r="33" ht="14.65" customHeight="1" spans="1:14">
      <c r="A33" s="21" t="s">
        <v>227</v>
      </c>
      <c r="B33" s="21" t="s">
        <v>228</v>
      </c>
      <c r="C33" s="22">
        <f>C34+C36</f>
        <v>619</v>
      </c>
      <c r="D33" s="22"/>
      <c r="E33" s="22"/>
      <c r="F33" s="22">
        <f>F34+F36</f>
        <v>619</v>
      </c>
      <c r="G33" s="22">
        <f>H33+I33+J33</f>
        <v>280</v>
      </c>
      <c r="H33" s="22"/>
      <c r="I33" s="22"/>
      <c r="J33" s="22">
        <f>J34+J36</f>
        <v>280</v>
      </c>
      <c r="K33" s="22">
        <f>L33+M33+N33</f>
        <v>333</v>
      </c>
      <c r="L33" s="22"/>
      <c r="M33" s="22"/>
      <c r="N33" s="22">
        <v>333</v>
      </c>
    </row>
    <row r="34" ht="14.65" customHeight="1" spans="1:14">
      <c r="A34" s="21" t="s">
        <v>229</v>
      </c>
      <c r="B34" s="21" t="s">
        <v>230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ht="14.65" customHeight="1" spans="1:14">
      <c r="A35" s="23" t="s">
        <v>231</v>
      </c>
      <c r="B35" s="23" t="s">
        <v>232</v>
      </c>
      <c r="C35" s="22"/>
      <c r="D35" s="20"/>
      <c r="E35" s="20"/>
      <c r="F35" s="22"/>
      <c r="G35" s="22"/>
      <c r="H35" s="20"/>
      <c r="I35" s="20"/>
      <c r="J35" s="20"/>
      <c r="K35" s="22"/>
      <c r="L35" s="20"/>
      <c r="M35" s="20"/>
      <c r="N35" s="20"/>
    </row>
    <row r="36" ht="14.65" customHeight="1" spans="1:14">
      <c r="A36" s="21" t="s">
        <v>233</v>
      </c>
      <c r="B36" s="21" t="s">
        <v>234</v>
      </c>
      <c r="C36" s="22">
        <v>619</v>
      </c>
      <c r="D36" s="22"/>
      <c r="E36" s="22"/>
      <c r="F36" s="22">
        <v>619</v>
      </c>
      <c r="G36" s="22">
        <f>H36+I36+J36</f>
        <v>280</v>
      </c>
      <c r="H36" s="22"/>
      <c r="I36" s="22"/>
      <c r="J36" s="22">
        <v>280</v>
      </c>
      <c r="K36" s="22">
        <f>L36+M36+N36</f>
        <v>333</v>
      </c>
      <c r="L36" s="22"/>
      <c r="M36" s="22"/>
      <c r="N36" s="22">
        <v>333</v>
      </c>
    </row>
    <row r="37" ht="14.65" customHeight="1" spans="1:14">
      <c r="A37" s="23" t="s">
        <v>235</v>
      </c>
      <c r="B37" s="23" t="s">
        <v>236</v>
      </c>
      <c r="C37" s="20">
        <v>619</v>
      </c>
      <c r="D37" s="20"/>
      <c r="E37" s="20"/>
      <c r="F37" s="20">
        <v>619</v>
      </c>
      <c r="G37" s="20">
        <f>H37+I37+J37</f>
        <v>280</v>
      </c>
      <c r="H37" s="20"/>
      <c r="I37" s="20"/>
      <c r="J37" s="20">
        <v>280</v>
      </c>
      <c r="K37" s="20">
        <f>L37+M37+N37</f>
        <v>333</v>
      </c>
      <c r="L37" s="20"/>
      <c r="M37" s="20"/>
      <c r="N37" s="20">
        <v>333</v>
      </c>
    </row>
    <row r="38" ht="14.65" customHeight="1" spans="1:14">
      <c r="A38" s="21"/>
      <c r="B38" s="21" t="s">
        <v>237</v>
      </c>
      <c r="C38" s="22">
        <v>209</v>
      </c>
      <c r="D38" s="22"/>
      <c r="E38" s="22"/>
      <c r="F38" s="22">
        <v>209</v>
      </c>
      <c r="G38" s="22"/>
      <c r="H38" s="22"/>
      <c r="I38" s="22"/>
      <c r="J38" s="22"/>
      <c r="K38" s="22"/>
      <c r="L38" s="22"/>
      <c r="M38" s="22"/>
      <c r="N38" s="22"/>
    </row>
    <row r="39" ht="14.65" customHeight="1" spans="1:14">
      <c r="A39" s="21"/>
      <c r="B39" s="24" t="s">
        <v>26</v>
      </c>
      <c r="C39" s="22">
        <f>C5+C33+C38</f>
        <v>3219</v>
      </c>
      <c r="D39" s="22"/>
      <c r="E39" s="22"/>
      <c r="F39" s="22">
        <f>F5+F33+F38</f>
        <v>3219</v>
      </c>
      <c r="G39" s="22">
        <f>H39+I39+J39</f>
        <v>1594</v>
      </c>
      <c r="H39" s="22"/>
      <c r="I39" s="22"/>
      <c r="J39" s="22">
        <f>J5+J33+J38</f>
        <v>1594</v>
      </c>
      <c r="K39" s="22">
        <f>L39+M39+N39</f>
        <v>1876</v>
      </c>
      <c r="L39" s="22"/>
      <c r="M39" s="22"/>
      <c r="N39" s="22">
        <f>N5+N33+N38</f>
        <v>1876</v>
      </c>
    </row>
    <row r="40" ht="14.65" customHeight="1" spans="1:14">
      <c r="A40" s="23" t="s">
        <v>121</v>
      </c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</sheetData>
  <mergeCells count="8">
    <mergeCell ref="A1:N1"/>
    <mergeCell ref="M2:N2"/>
    <mergeCell ref="C3:F3"/>
    <mergeCell ref="G3:J3"/>
    <mergeCell ref="K3:N3"/>
    <mergeCell ref="A40:N40"/>
    <mergeCell ref="A3:A4"/>
    <mergeCell ref="B3:B4"/>
  </mergeCells>
  <pageMargins left="0.94488188976378" right="0.94488188976378" top="0.78740157480315" bottom="0.78740157480315" header="0.511811023622047" footer="0.511811023622047"/>
  <pageSetup paperSize="9" scale="75" orientation="landscape" horizontalDpi="300" verticalDpi="300"/>
  <headerFooter alignWithMargins="0">
    <oddHeader>&amp;L&amp;16国资预调04表</oddHeader>
    <oddFooter>&amp;C&amp;18 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5"/>
  <sheetViews>
    <sheetView tabSelected="1" workbookViewId="0">
      <selection activeCell="F11" sqref="F11"/>
    </sheetView>
  </sheetViews>
  <sheetFormatPr defaultColWidth="9" defaultRowHeight="14.25" outlineLevelCol="3"/>
  <cols>
    <col min="1" max="1" width="42.5" customWidth="1"/>
    <col min="2" max="2" width="17.375" style="1" customWidth="1"/>
    <col min="3" max="3" width="17" style="2" customWidth="1"/>
    <col min="4" max="4" width="19.5" customWidth="1"/>
  </cols>
  <sheetData>
    <row r="1" ht="25.5" spans="1:4">
      <c r="A1" s="3" t="s">
        <v>238</v>
      </c>
      <c r="B1" s="3"/>
      <c r="C1" s="3"/>
      <c r="D1" s="3"/>
    </row>
    <row r="2" ht="25.5" spans="1:4">
      <c r="A2" s="4"/>
      <c r="B2" s="4"/>
      <c r="C2" s="5" t="s">
        <v>239</v>
      </c>
      <c r="D2" s="5"/>
    </row>
    <row r="3" ht="40.5" customHeight="1" spans="1:4">
      <c r="A3" s="6" t="s">
        <v>240</v>
      </c>
      <c r="B3" s="7" t="s">
        <v>5</v>
      </c>
      <c r="C3" s="7" t="s">
        <v>125</v>
      </c>
      <c r="D3" s="7" t="s">
        <v>7</v>
      </c>
    </row>
    <row r="4" ht="40.5" customHeight="1" spans="1:4">
      <c r="A4" s="8" t="s">
        <v>241</v>
      </c>
      <c r="B4" s="9">
        <v>929</v>
      </c>
      <c r="C4" s="10">
        <v>420</v>
      </c>
      <c r="D4" s="10">
        <v>500</v>
      </c>
    </row>
    <row r="5" ht="40.5" customHeight="1" spans="1:4">
      <c r="A5" s="8" t="s">
        <v>242</v>
      </c>
      <c r="B5" s="9">
        <v>619</v>
      </c>
      <c r="C5" s="10">
        <v>280</v>
      </c>
      <c r="D5" s="10">
        <v>333</v>
      </c>
    </row>
    <row r="6" ht="40.5" customHeight="1" spans="1:4">
      <c r="A6" s="8" t="s">
        <v>243</v>
      </c>
      <c r="B6" s="11">
        <v>100</v>
      </c>
      <c r="C6" s="10"/>
      <c r="D6" s="10">
        <v>120</v>
      </c>
    </row>
    <row r="7" ht="40.5" customHeight="1" spans="1:4">
      <c r="A7" s="12" t="s">
        <v>244</v>
      </c>
      <c r="B7" s="11">
        <v>1102</v>
      </c>
      <c r="C7" s="10"/>
      <c r="D7" s="10"/>
    </row>
    <row r="8" ht="40.5" customHeight="1" spans="1:4">
      <c r="A8" s="8" t="s">
        <v>245</v>
      </c>
      <c r="B8" s="11">
        <v>100</v>
      </c>
      <c r="C8" s="10"/>
      <c r="D8" s="10">
        <v>100</v>
      </c>
    </row>
    <row r="9" ht="40.5" customHeight="1" spans="1:4">
      <c r="A9" s="8" t="s">
        <v>246</v>
      </c>
      <c r="B9" s="11">
        <v>80</v>
      </c>
      <c r="C9" s="10"/>
      <c r="D9" s="10">
        <v>80</v>
      </c>
    </row>
    <row r="10" ht="40.5" customHeight="1" spans="1:4">
      <c r="A10" s="8" t="s">
        <v>247</v>
      </c>
      <c r="B10" s="11">
        <v>80</v>
      </c>
      <c r="C10" s="10"/>
      <c r="D10" s="10">
        <v>100</v>
      </c>
    </row>
    <row r="11" ht="40.5" customHeight="1" spans="1:4">
      <c r="A11" s="8" t="s">
        <v>248</v>
      </c>
      <c r="B11" s="11"/>
      <c r="C11" s="10"/>
      <c r="D11" s="10">
        <v>500</v>
      </c>
    </row>
    <row r="12" ht="40.5" customHeight="1" spans="1:4">
      <c r="A12" s="8" t="s">
        <v>249</v>
      </c>
      <c r="B12" s="11"/>
      <c r="C12" s="10"/>
      <c r="D12" s="10">
        <v>143</v>
      </c>
    </row>
    <row r="13" ht="40.5" customHeight="1" spans="1:4">
      <c r="A13" s="8" t="s">
        <v>250</v>
      </c>
      <c r="B13" s="11"/>
      <c r="C13" s="10">
        <v>200</v>
      </c>
      <c r="D13" s="10"/>
    </row>
    <row r="14" ht="40.5" customHeight="1" spans="1:4">
      <c r="A14" s="8" t="s">
        <v>251</v>
      </c>
      <c r="B14" s="11"/>
      <c r="C14" s="10">
        <v>694</v>
      </c>
      <c r="D14" s="10"/>
    </row>
    <row r="15" ht="40.5" customHeight="1" spans="1:4">
      <c r="A15" s="13" t="s">
        <v>166</v>
      </c>
      <c r="B15" s="9">
        <f>SUM(B4:B14)</f>
        <v>3010</v>
      </c>
      <c r="C15" s="9">
        <f>SUM(C4:C14)</f>
        <v>1594</v>
      </c>
      <c r="D15" s="9">
        <f>SUM(D4:D14)</f>
        <v>1876</v>
      </c>
    </row>
  </sheetData>
  <mergeCells count="2">
    <mergeCell ref="A1:D1"/>
    <mergeCell ref="C2:D2"/>
  </mergeCells>
  <pageMargins left="0.905511811023622" right="0.905511811023622" top="1.14173228346457" bottom="0.748031496062992" header="0.708661417322835" footer="0.708661417322835"/>
  <pageSetup paperSize="9" scale="80" orientation="portrait"/>
  <headerFooter>
    <oddHeader>&amp;L国资预调05表</oddHeader>
    <oddFooter>&amp;C5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东阳</Company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国有资本经营预算收支总表</vt:lpstr>
      <vt:lpstr>国有资本经营收入预算草案</vt:lpstr>
      <vt:lpstr>东阳市2019年度国有资本预算收入分企业明细表</vt:lpstr>
      <vt:lpstr>国有资本经营支出预算表</vt:lpstr>
      <vt:lpstr>东阳市2019年度国有资本预算支出明细表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叶明</dc:creator>
  <cp:lastModifiedBy>Administrator</cp:lastModifiedBy>
  <dcterms:created xsi:type="dcterms:W3CDTF">2018-12-14T07:42:00Z</dcterms:created>
  <cp:lastPrinted>2019-10-11T06:43:00Z</cp:lastPrinted>
  <dcterms:modified xsi:type="dcterms:W3CDTF">2019-10-30T02:23:07Z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